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65" windowHeight="7875" tabRatio="599" activeTab="0"/>
  </bookViews>
  <sheets>
    <sheet name="MoJ" sheetId="1" r:id="rId1"/>
    <sheet name="HMCS" sheetId="2" r:id="rId2"/>
    <sheet name="National Archives" sheetId="3" r:id="rId3"/>
    <sheet name="Tribunals" sheetId="4" r:id="rId4"/>
    <sheet name="LSC" sheetId="5" r:id="rId5"/>
    <sheet name="Land Registry" sheetId="6" r:id="rId6"/>
  </sheets>
  <definedNames/>
  <calcPr fullCalcOnLoad="1"/>
</workbook>
</file>

<file path=xl/sharedStrings.xml><?xml version="1.0" encoding="utf-8"?>
<sst xmlns="http://schemas.openxmlformats.org/spreadsheetml/2006/main" count="344" uniqueCount="82">
  <si>
    <t>Quarter 1</t>
  </si>
  <si>
    <t>Quarter 2</t>
  </si>
  <si>
    <t>Quarter 3</t>
  </si>
  <si>
    <t>Quarter 4</t>
  </si>
  <si>
    <t>Agencies</t>
  </si>
  <si>
    <t>Non-departmental public bodies</t>
  </si>
  <si>
    <t>Paybill</t>
  </si>
  <si>
    <t>Other Admin</t>
  </si>
  <si>
    <t>Total</t>
  </si>
  <si>
    <t>Headcount</t>
  </si>
  <si>
    <t>Total 2007/08</t>
  </si>
  <si>
    <t>Total 2006/07</t>
  </si>
  <si>
    <t>His Department (MoJ,  formerly DCA and LCD)</t>
  </si>
  <si>
    <t>Total 2005/06</t>
  </si>
  <si>
    <t>Total 2004/05</t>
  </si>
  <si>
    <t>Total 2003/04</t>
  </si>
  <si>
    <t>Total 2002/03</t>
  </si>
  <si>
    <t>Total 2001/02</t>
  </si>
  <si>
    <t>Total 2000/01</t>
  </si>
  <si>
    <t>Total 1999/2000</t>
  </si>
  <si>
    <t>Total 1996/1997</t>
  </si>
  <si>
    <t>*</t>
  </si>
  <si>
    <t>**</t>
  </si>
  <si>
    <t>** Tribunals did not have a separate Press Office Budget in 2006/07 and therefore have been unable to confirm Other Admin costs for this year</t>
  </si>
  <si>
    <r>
      <t xml:space="preserve">The </t>
    </r>
    <r>
      <rPr>
        <b/>
        <u val="single"/>
        <sz val="10"/>
        <rFont val="Arial"/>
        <family val="2"/>
      </rPr>
      <t>Tribunals Service</t>
    </r>
    <r>
      <rPr>
        <sz val="10"/>
        <rFont val="Arial"/>
        <family val="2"/>
      </rPr>
      <t xml:space="preserve"> is an executive agency of the MoJ. </t>
    </r>
  </si>
  <si>
    <r>
      <t xml:space="preserve">The </t>
    </r>
    <r>
      <rPr>
        <b/>
        <u val="single"/>
        <sz val="10"/>
        <rFont val="Arial"/>
        <family val="2"/>
      </rPr>
      <t>National Archives</t>
    </r>
    <r>
      <rPr>
        <sz val="10"/>
        <rFont val="Arial"/>
        <family val="2"/>
      </rPr>
      <t xml:space="preserve"> is an executive agency of the MoJ</t>
    </r>
  </si>
  <si>
    <r>
      <t xml:space="preserve">Land Registry </t>
    </r>
    <r>
      <rPr>
        <sz val="10"/>
        <rFont val="Arial"/>
        <family val="2"/>
      </rPr>
      <t>is a non-departmental public body sponsored by the MoJ</t>
    </r>
  </si>
  <si>
    <t>Total 1998/99</t>
  </si>
  <si>
    <r>
      <t xml:space="preserve">The </t>
    </r>
    <r>
      <rPr>
        <b/>
        <u val="single"/>
        <sz val="10"/>
        <rFont val="Arial"/>
        <family val="2"/>
      </rPr>
      <t>Ministry of Justice</t>
    </r>
    <r>
      <rPr>
        <sz val="10"/>
        <rFont val="Arial"/>
        <family val="2"/>
      </rPr>
      <t xml:space="preserve"> (MoJ) was formed on the 9th May 2007.  It took on the work of the National Offender Management Service from the Home Office.  Between 12th June 2003 and 8th May 2007 it was known as the Department for Constitutional Affairs (DCA) and prior to that the Lord Chancellor's Department (LCD).</t>
    </r>
  </si>
  <si>
    <t>MoJ 2007/08</t>
  </si>
  <si>
    <t>DCA 2006/07</t>
  </si>
  <si>
    <t>DCA 2004/05</t>
  </si>
  <si>
    <t>LCD 2003/04</t>
  </si>
  <si>
    <t>LCD 2002/03</t>
  </si>
  <si>
    <t>LCD 2001/02</t>
  </si>
  <si>
    <t>LCD 2000/01</t>
  </si>
  <si>
    <t>LCD 1999/2000</t>
  </si>
  <si>
    <t>LCD 1998/99</t>
  </si>
  <si>
    <t>HMCS 2006/07</t>
  </si>
  <si>
    <r>
      <t>Her Majesty's Courts Service</t>
    </r>
    <r>
      <rPr>
        <sz val="10"/>
        <rFont val="Arial"/>
        <family val="2"/>
      </rPr>
      <t xml:space="preserve"> (HMCS) is an executive agency of the MoJ and was previously known as the Court Service.</t>
    </r>
  </si>
  <si>
    <t>HMCS 2007/08</t>
  </si>
  <si>
    <t>National Archives 2007/08</t>
  </si>
  <si>
    <t>National Archives 2006/07</t>
  </si>
  <si>
    <t>National Archives 2005/06</t>
  </si>
  <si>
    <t>National Archives 2004/05</t>
  </si>
  <si>
    <t>National Archives 2003/04</t>
  </si>
  <si>
    <t>National Archives 2002/03</t>
  </si>
  <si>
    <t>National Archives 2001/02</t>
  </si>
  <si>
    <t>National Archives 2000/01</t>
  </si>
  <si>
    <t>National Archives 1999/2000</t>
  </si>
  <si>
    <t>National Archives 1998/99</t>
  </si>
  <si>
    <t>National Archives 1997/98</t>
  </si>
  <si>
    <t>National Archives 1996/97</t>
  </si>
  <si>
    <t>* Total admin for Year.  Quarterly breakdown unavailable.</t>
  </si>
  <si>
    <t>Tribunals 2007/08</t>
  </si>
  <si>
    <r>
      <t xml:space="preserve">The </t>
    </r>
    <r>
      <rPr>
        <b/>
        <u val="single"/>
        <sz val="10"/>
        <rFont val="Arial"/>
        <family val="2"/>
      </rPr>
      <t>Legal Services Commission (LSC)</t>
    </r>
    <r>
      <rPr>
        <sz val="10"/>
        <rFont val="Arial"/>
        <family val="2"/>
      </rPr>
      <t xml:space="preserve"> is a non-departmental public body sponsored by the MoJ.  LSC holds data for past six years only.</t>
    </r>
  </si>
  <si>
    <t>LSC 2007/08</t>
  </si>
  <si>
    <t>LSC 2006/07</t>
  </si>
  <si>
    <t>LSC 2005/06</t>
  </si>
  <si>
    <t>LSC 2004/05</t>
  </si>
  <si>
    <t>LSC 2003/04</t>
  </si>
  <si>
    <t>LSC 2002/03</t>
  </si>
  <si>
    <t>Land Registry 2007/08</t>
  </si>
  <si>
    <t>Land Registry 2006/07</t>
  </si>
  <si>
    <t>Land Registry 2005/06</t>
  </si>
  <si>
    <t>Land Registry 2004/05</t>
  </si>
  <si>
    <t>Land Registry 2003/04</t>
  </si>
  <si>
    <t>Land Registry 2002/03</t>
  </si>
  <si>
    <t>Land Registry 2001/02</t>
  </si>
  <si>
    <t>Land Registry 2000/01</t>
  </si>
  <si>
    <t>Land Registry 1999/2000</t>
  </si>
  <si>
    <t>Land Registry 1998/99</t>
  </si>
  <si>
    <t>Land Registry 1997/98</t>
  </si>
  <si>
    <t>Land Registry 1996/97</t>
  </si>
  <si>
    <t>Total 1997/98</t>
  </si>
  <si>
    <t>Total 1996/97</t>
  </si>
  <si>
    <t>DCA 2005/06</t>
  </si>
  <si>
    <t>*** A Tribunals Service Press Officer began work in July 2006.</t>
  </si>
  <si>
    <t>*** Tribunals 2006/07</t>
  </si>
  <si>
    <t>Prior to 2006/07, Press Office finances were recorded as part of the overall Communications Directorate budget.  Therefore, specific Press Office costs prior to 2006/07 are unavailable.   All data prior to 1998-99 is unavailable. Press Office headcount figures prior to 2006/07 are unavailable.   All figures below are for Communications Directorate.</t>
  </si>
  <si>
    <t xml:space="preserve">* Figures prior to 2002 represent Communications Directorate figures; unable to breakdown by Press Office.  </t>
  </si>
  <si>
    <t>* The figure for 2000-01 is higher than for the adjacent years. This reflects the fact that the LCD (Lord Chancellor's Department) spent £7.6m in that year to support the launch of the Community Legal Service, in advance of the Legal Services Commission (which now runs this service) taking full responsibility for it.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</si>
</sst>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
    <font>
      <sz val="10"/>
      <name val="Arial"/>
      <family val="0"/>
    </font>
    <font>
      <b/>
      <sz val="10"/>
      <name val="Arial"/>
      <family val="2"/>
    </font>
    <font>
      <b/>
      <u val="single"/>
      <sz val="10"/>
      <name val="Arial"/>
      <family val="2"/>
    </font>
    <font>
      <sz val="8"/>
      <name val="Arial"/>
      <family val="0"/>
    </font>
    <font>
      <b/>
      <sz val="10"/>
      <color indexed="12"/>
      <name val="Arial"/>
      <family val="2"/>
    </font>
  </fonts>
  <fills count="2">
    <fill>
      <patternFill/>
    </fill>
    <fill>
      <patternFill patternType="gray125"/>
    </fill>
  </fills>
  <borders count="12">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4"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left"/>
    </xf>
    <xf numFmtId="164" fontId="0" fillId="0" borderId="7" xfId="0" applyNumberFormat="1" applyBorder="1" applyAlignment="1">
      <alignment horizontal="left"/>
    </xf>
    <xf numFmtId="164" fontId="1" fillId="0" borderId="8" xfId="0" applyNumberFormat="1" applyFont="1" applyBorder="1" applyAlignment="1">
      <alignment horizontal="left"/>
    </xf>
    <xf numFmtId="164" fontId="1" fillId="0" borderId="0" xfId="0" applyNumberFormat="1" applyFont="1" applyBorder="1" applyAlignment="1">
      <alignment horizontal="left"/>
    </xf>
    <xf numFmtId="0" fontId="1" fillId="0" borderId="5" xfId="0" applyFont="1" applyBorder="1" applyAlignment="1">
      <alignment horizontal="left"/>
    </xf>
    <xf numFmtId="164" fontId="1" fillId="0" borderId="5" xfId="0" applyNumberFormat="1" applyFont="1" applyBorder="1" applyAlignment="1">
      <alignment horizontal="left"/>
    </xf>
    <xf numFmtId="164" fontId="1" fillId="0" borderId="6" xfId="0" applyNumberFormat="1" applyFont="1" applyBorder="1" applyAlignment="1">
      <alignment horizontal="left"/>
    </xf>
    <xf numFmtId="0" fontId="2" fillId="0" borderId="0" xfId="0" applyFont="1" applyFill="1" applyBorder="1" applyAlignment="1">
      <alignment horizontal="left"/>
    </xf>
    <xf numFmtId="0" fontId="0" fillId="0" borderId="7" xfId="0" applyNumberFormat="1" applyBorder="1" applyAlignment="1">
      <alignment horizontal="left"/>
    </xf>
    <xf numFmtId="164" fontId="0" fillId="0" borderId="0" xfId="0" applyNumberFormat="1" applyBorder="1" applyAlignment="1">
      <alignment horizontal="left"/>
    </xf>
    <xf numFmtId="0" fontId="1" fillId="0" borderId="3" xfId="0" applyFont="1" applyBorder="1" applyAlignment="1">
      <alignment horizontal="left"/>
    </xf>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Border="1" applyAlignment="1">
      <alignment horizontal="left" vertical="top" wrapText="1"/>
    </xf>
    <xf numFmtId="0" fontId="1" fillId="0" borderId="0"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0" fillId="0" borderId="0" xfId="0" applyFont="1" applyAlignment="1">
      <alignment horizontal="left"/>
    </xf>
    <xf numFmtId="0" fontId="0" fillId="0" borderId="0" xfId="0" applyBorder="1" applyAlignment="1">
      <alignment horizontal="right"/>
    </xf>
    <xf numFmtId="0" fontId="4" fillId="0" borderId="0" xfId="0" applyFont="1" applyBorder="1" applyAlignment="1">
      <alignment horizontal="left"/>
    </xf>
    <xf numFmtId="0" fontId="0" fillId="0" borderId="0" xfId="0" applyBorder="1" applyAlignment="1">
      <alignment/>
    </xf>
    <xf numFmtId="0" fontId="0" fillId="0" borderId="0" xfId="0" applyFont="1" applyBorder="1" applyAlignment="1">
      <alignment horizontal="left"/>
    </xf>
    <xf numFmtId="164" fontId="0" fillId="0" borderId="7" xfId="0" applyNumberFormat="1" applyBorder="1" applyAlignment="1">
      <alignment horizontal="center"/>
    </xf>
    <xf numFmtId="0" fontId="0" fillId="0" borderId="0" xfId="0" applyFill="1" applyBorder="1" applyAlignment="1">
      <alignment wrapText="1"/>
    </xf>
    <xf numFmtId="164" fontId="0" fillId="0" borderId="7" xfId="0" applyNumberFormat="1" applyBorder="1" applyAlignment="1">
      <alignment horizontal="center" vertical="center"/>
    </xf>
    <xf numFmtId="0" fontId="0" fillId="0" borderId="1" xfId="0" applyFill="1" applyBorder="1" applyAlignment="1">
      <alignment horizontal="left"/>
    </xf>
    <xf numFmtId="0" fontId="1" fillId="0" borderId="3" xfId="0" applyFont="1" applyBorder="1" applyAlignment="1">
      <alignment horizontal="right"/>
    </xf>
    <xf numFmtId="0" fontId="0" fillId="0" borderId="0" xfId="0" applyFill="1" applyBorder="1" applyAlignment="1">
      <alignment horizontal="left"/>
    </xf>
    <xf numFmtId="0" fontId="0" fillId="0" borderId="0" xfId="0" applyFont="1" applyFill="1" applyBorder="1" applyAlignment="1">
      <alignment horizontal="left" wrapText="1" shrinkToFit="1"/>
    </xf>
    <xf numFmtId="0" fontId="1" fillId="0" borderId="1" xfId="0" applyFont="1" applyBorder="1" applyAlignment="1">
      <alignment horizontal="center"/>
    </xf>
    <xf numFmtId="0" fontId="0" fillId="0" borderId="0" xfId="0" applyBorder="1" applyAlignment="1">
      <alignment/>
    </xf>
    <xf numFmtId="0" fontId="0" fillId="0" borderId="7" xfId="0" applyBorder="1" applyAlignment="1">
      <alignment/>
    </xf>
    <xf numFmtId="0" fontId="0" fillId="0" borderId="0" xfId="0" applyFont="1" applyAlignment="1">
      <alignment horizontal="left"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164" fontId="1" fillId="0" borderId="4" xfId="0" applyNumberFormat="1"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2" fillId="0" borderId="0" xfId="0" applyFont="1" applyAlignment="1">
      <alignment horizontal="left" wrapText="1"/>
    </xf>
    <xf numFmtId="164" fontId="1" fillId="0" borderId="0" xfId="0" applyNumberFormat="1" applyFont="1" applyBorder="1" applyAlignment="1">
      <alignment horizontal="right"/>
    </xf>
    <xf numFmtId="0" fontId="1" fillId="0" borderId="0" xfId="0" applyFont="1" applyBorder="1" applyAlignment="1">
      <alignment horizontal="center"/>
    </xf>
    <xf numFmtId="164" fontId="1" fillId="0" borderId="5" xfId="0" applyNumberFormat="1" applyFont="1" applyBorder="1" applyAlignment="1">
      <alignment horizontal="right"/>
    </xf>
    <xf numFmtId="164" fontId="1" fillId="0" borderId="6" xfId="0" applyNumberFormat="1" applyFont="1" applyBorder="1" applyAlignment="1">
      <alignment horizontal="right"/>
    </xf>
    <xf numFmtId="164" fontId="0" fillId="0" borderId="7" xfId="0" applyNumberFormat="1" applyBorder="1" applyAlignment="1">
      <alignment horizontal="center" vertic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right"/>
    </xf>
    <xf numFmtId="164" fontId="1" fillId="0" borderId="1"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workbookViewId="0" topLeftCell="A1">
      <selection activeCell="F1" sqref="F1"/>
    </sheetView>
  </sheetViews>
  <sheetFormatPr defaultColWidth="9.140625" defaultRowHeight="12.75"/>
  <cols>
    <col min="1" max="1" width="16.8515625" style="0" customWidth="1"/>
    <col min="2" max="2" width="3.140625" style="0" customWidth="1"/>
    <col min="3" max="3" width="13.8515625" style="0" customWidth="1"/>
    <col min="4" max="4" width="16.8515625" style="0" customWidth="1"/>
    <col min="5" max="5" width="3.8515625" style="0" customWidth="1"/>
    <col min="6" max="6" width="11.140625" style="0" bestFit="1" customWidth="1"/>
    <col min="7" max="7" width="16.8515625" style="0" customWidth="1"/>
    <col min="8" max="8" width="3.57421875" style="0" customWidth="1"/>
    <col min="9" max="9" width="11.140625" style="0" bestFit="1" customWidth="1"/>
    <col min="10" max="10" width="16.8515625" style="0" customWidth="1"/>
    <col min="11" max="11" width="2.28125" style="0" customWidth="1"/>
    <col min="12" max="12" width="12.7109375" style="0" bestFit="1" customWidth="1"/>
    <col min="13" max="13" width="11.140625" style="0" bestFit="1" customWidth="1"/>
  </cols>
  <sheetData>
    <row r="1" spans="1:13" ht="12.75">
      <c r="A1" s="10" t="s">
        <v>12</v>
      </c>
      <c r="B1" s="1"/>
      <c r="C1" s="1"/>
      <c r="D1" s="1"/>
      <c r="E1" s="1"/>
      <c r="F1" s="1"/>
      <c r="G1" s="1"/>
      <c r="H1" s="1"/>
      <c r="I1" s="1"/>
      <c r="J1" s="1"/>
      <c r="K1" s="1"/>
      <c r="L1" s="1"/>
      <c r="M1" s="1"/>
    </row>
    <row r="2" spans="1:13" ht="12.75">
      <c r="A2" s="10"/>
      <c r="B2" s="1"/>
      <c r="C2" s="1"/>
      <c r="D2" s="1"/>
      <c r="E2" s="1"/>
      <c r="F2" s="1"/>
      <c r="G2" s="1"/>
      <c r="H2" s="1"/>
      <c r="I2" s="1"/>
      <c r="J2" s="1"/>
      <c r="K2" s="1"/>
      <c r="L2" s="1"/>
      <c r="M2" s="1"/>
    </row>
    <row r="3" spans="1:13" ht="36.75" customHeight="1">
      <c r="A3" s="43" t="s">
        <v>28</v>
      </c>
      <c r="B3" s="43"/>
      <c r="C3" s="43"/>
      <c r="D3" s="43"/>
      <c r="E3" s="43"/>
      <c r="F3" s="43"/>
      <c r="G3" s="43"/>
      <c r="H3" s="43"/>
      <c r="I3" s="43"/>
      <c r="J3" s="43"/>
      <c r="K3" s="43"/>
      <c r="L3" s="43"/>
      <c r="M3" s="1"/>
    </row>
    <row r="4" spans="1:13" ht="13.5" thickBot="1">
      <c r="A4" s="28"/>
      <c r="B4" s="1"/>
      <c r="C4" s="1"/>
      <c r="D4" s="1"/>
      <c r="E4" s="1"/>
      <c r="F4" s="1"/>
      <c r="G4" s="1"/>
      <c r="H4" s="1"/>
      <c r="I4" s="1"/>
      <c r="J4" s="1"/>
      <c r="K4" s="1"/>
      <c r="L4" s="1"/>
      <c r="M4" s="1"/>
    </row>
    <row r="5" spans="1:13" ht="13.5" thickBot="1">
      <c r="A5" s="9" t="s">
        <v>29</v>
      </c>
      <c r="B5" s="7"/>
      <c r="C5" s="7"/>
      <c r="D5" s="7"/>
      <c r="E5" s="7"/>
      <c r="F5" s="7"/>
      <c r="G5" s="7"/>
      <c r="H5" s="7"/>
      <c r="I5" s="7"/>
      <c r="J5" s="7"/>
      <c r="K5" s="7"/>
      <c r="L5" s="8"/>
      <c r="M5" s="1"/>
    </row>
    <row r="6" spans="1:13" ht="12.75">
      <c r="A6" s="44" t="s">
        <v>0</v>
      </c>
      <c r="B6" s="45"/>
      <c r="C6" s="46"/>
      <c r="D6" s="44" t="s">
        <v>1</v>
      </c>
      <c r="E6" s="45"/>
      <c r="F6" s="46"/>
      <c r="G6" s="44" t="s">
        <v>2</v>
      </c>
      <c r="H6" s="45"/>
      <c r="I6" s="46"/>
      <c r="J6" s="44" t="s">
        <v>3</v>
      </c>
      <c r="K6" s="45"/>
      <c r="L6" s="46"/>
      <c r="M6" s="1"/>
    </row>
    <row r="7" spans="1:13" ht="12.75">
      <c r="A7" s="2" t="s">
        <v>6</v>
      </c>
      <c r="B7" s="3"/>
      <c r="C7" s="12">
        <v>318640</v>
      </c>
      <c r="D7" s="2" t="s">
        <v>6</v>
      </c>
      <c r="E7" s="3"/>
      <c r="F7" s="12">
        <v>348394</v>
      </c>
      <c r="G7" s="2" t="s">
        <v>6</v>
      </c>
      <c r="H7" s="3"/>
      <c r="I7" s="12">
        <v>419493</v>
      </c>
      <c r="J7" s="2" t="s">
        <v>6</v>
      </c>
      <c r="K7" s="3"/>
      <c r="L7" s="12">
        <v>473912</v>
      </c>
      <c r="M7" s="1"/>
    </row>
    <row r="8" spans="1:13" ht="12.75">
      <c r="A8" s="2" t="s">
        <v>7</v>
      </c>
      <c r="B8" s="3"/>
      <c r="C8" s="12">
        <v>53006</v>
      </c>
      <c r="D8" s="2" t="s">
        <v>7</v>
      </c>
      <c r="E8" s="3"/>
      <c r="F8" s="12">
        <v>84157</v>
      </c>
      <c r="G8" s="2" t="s">
        <v>7</v>
      </c>
      <c r="H8" s="3"/>
      <c r="I8" s="12">
        <v>70155</v>
      </c>
      <c r="J8" s="2" t="s">
        <v>7</v>
      </c>
      <c r="K8" s="3"/>
      <c r="L8" s="12">
        <v>148590</v>
      </c>
      <c r="M8" s="1"/>
    </row>
    <row r="9" spans="1:13" ht="12.75">
      <c r="A9" s="2" t="s">
        <v>9</v>
      </c>
      <c r="B9" s="3"/>
      <c r="C9" s="19">
        <v>28</v>
      </c>
      <c r="D9" s="2" t="s">
        <v>9</v>
      </c>
      <c r="E9" s="3"/>
      <c r="F9" s="19">
        <v>30</v>
      </c>
      <c r="G9" s="2" t="s">
        <v>9</v>
      </c>
      <c r="H9" s="3"/>
      <c r="I9" s="19">
        <v>34</v>
      </c>
      <c r="J9" s="2" t="s">
        <v>9</v>
      </c>
      <c r="K9" s="3"/>
      <c r="L9" s="19">
        <v>34</v>
      </c>
      <c r="M9" s="1"/>
    </row>
    <row r="10" spans="1:13" ht="13.5" thickBot="1">
      <c r="A10" s="4" t="s">
        <v>8</v>
      </c>
      <c r="B10" s="5"/>
      <c r="C10" s="13">
        <f>SUM(C7:C8)</f>
        <v>371646</v>
      </c>
      <c r="D10" s="4" t="s">
        <v>8</v>
      </c>
      <c r="E10" s="5"/>
      <c r="F10" s="13">
        <f>SUM(F7:F8)</f>
        <v>432551</v>
      </c>
      <c r="G10" s="4" t="s">
        <v>8</v>
      </c>
      <c r="H10" s="5"/>
      <c r="I10" s="13">
        <f>SUM(I7:I8)</f>
        <v>489648</v>
      </c>
      <c r="J10" s="4" t="s">
        <v>8</v>
      </c>
      <c r="K10" s="5"/>
      <c r="L10" s="13">
        <f>SUM(L7:L8)</f>
        <v>622502</v>
      </c>
      <c r="M10" s="1"/>
    </row>
    <row r="11" spans="1:13" ht="13.5" thickBot="1">
      <c r="A11" s="3"/>
      <c r="B11" s="3"/>
      <c r="C11" s="14"/>
      <c r="D11" s="3"/>
      <c r="E11" s="3"/>
      <c r="F11" s="14"/>
      <c r="G11" s="26" t="s">
        <v>10</v>
      </c>
      <c r="H11" s="15"/>
      <c r="I11" s="16"/>
      <c r="J11" s="6"/>
      <c r="K11" s="7"/>
      <c r="L11" s="17">
        <f>SUM(C10+F10+I10+L10)</f>
        <v>1916347</v>
      </c>
      <c r="M11" s="1"/>
    </row>
    <row r="12" ht="13.5" thickBot="1"/>
    <row r="13" spans="1:3" ht="13.5" thickBot="1">
      <c r="A13" s="9" t="s">
        <v>30</v>
      </c>
      <c r="B13" s="7"/>
      <c r="C13" s="8"/>
    </row>
    <row r="14" spans="1:3" ht="12.75">
      <c r="A14" s="40"/>
      <c r="B14" s="41"/>
      <c r="C14" s="42"/>
    </row>
    <row r="15" spans="1:3" ht="12.75">
      <c r="A15" s="2" t="s">
        <v>6</v>
      </c>
      <c r="B15" s="3"/>
      <c r="C15" s="33">
        <v>723488</v>
      </c>
    </row>
    <row r="16" spans="1:3" ht="12.75">
      <c r="A16" s="2" t="s">
        <v>7</v>
      </c>
      <c r="B16" s="3"/>
      <c r="C16" s="33">
        <v>140502</v>
      </c>
    </row>
    <row r="17" spans="1:3" ht="12.75">
      <c r="A17" s="2" t="s">
        <v>9</v>
      </c>
      <c r="B17" s="3"/>
      <c r="C17" s="19">
        <v>14</v>
      </c>
    </row>
    <row r="18" spans="1:3" ht="13.5" thickBot="1">
      <c r="A18" s="27" t="s">
        <v>11</v>
      </c>
      <c r="B18" s="21"/>
      <c r="C18" s="13">
        <f>SUM(C15:C16)</f>
        <v>863990</v>
      </c>
    </row>
    <row r="19" ht="12.75">
      <c r="A19" s="18"/>
    </row>
    <row r="20" spans="1:12" ht="43.5" customHeight="1">
      <c r="A20" s="39" t="s">
        <v>79</v>
      </c>
      <c r="B20" s="39"/>
      <c r="C20" s="39"/>
      <c r="D20" s="39"/>
      <c r="E20" s="39"/>
      <c r="F20" s="39"/>
      <c r="G20" s="39"/>
      <c r="H20" s="39"/>
      <c r="I20" s="39"/>
      <c r="J20" s="39"/>
      <c r="K20" s="39"/>
      <c r="L20" s="39"/>
    </row>
    <row r="21" spans="1:12" ht="25.5" customHeight="1">
      <c r="A21" s="39" t="s">
        <v>81</v>
      </c>
      <c r="B21" s="39"/>
      <c r="C21" s="39"/>
      <c r="D21" s="39"/>
      <c r="E21" s="39"/>
      <c r="F21" s="39"/>
      <c r="G21" s="39"/>
      <c r="H21" s="39"/>
      <c r="I21" s="39"/>
      <c r="J21" s="39"/>
      <c r="K21" s="39"/>
      <c r="L21" s="39"/>
    </row>
    <row r="22" ht="12.75" customHeight="1" thickBot="1">
      <c r="A22" s="34"/>
    </row>
    <row r="23" spans="1:3" ht="13.5" thickBot="1">
      <c r="A23" s="9" t="s">
        <v>76</v>
      </c>
      <c r="B23" s="7"/>
      <c r="C23" s="8"/>
    </row>
    <row r="24" spans="1:3" ht="12.75">
      <c r="A24" s="40"/>
      <c r="B24" s="41"/>
      <c r="C24" s="42"/>
    </row>
    <row r="25" spans="1:3" ht="12.75">
      <c r="A25" s="2" t="s">
        <v>6</v>
      </c>
      <c r="B25" s="3"/>
      <c r="C25" s="33">
        <f>2165474+460881</f>
        <v>2626355</v>
      </c>
    </row>
    <row r="26" spans="1:3" ht="12.75">
      <c r="A26" s="2" t="s">
        <v>7</v>
      </c>
      <c r="B26" s="3"/>
      <c r="C26" s="33">
        <v>1653810</v>
      </c>
    </row>
    <row r="27" spans="1:3" ht="12.75">
      <c r="A27" s="2" t="s">
        <v>9</v>
      </c>
      <c r="B27" s="3"/>
      <c r="C27" s="19"/>
    </row>
    <row r="28" spans="1:3" ht="13.5" thickBot="1">
      <c r="A28" s="27" t="s">
        <v>13</v>
      </c>
      <c r="B28" s="21"/>
      <c r="C28" s="13">
        <f>SUM(C25:C26)</f>
        <v>4280165</v>
      </c>
    </row>
    <row r="29" ht="13.5" thickBot="1"/>
    <row r="30" spans="1:3" ht="13.5" thickBot="1">
      <c r="A30" s="9" t="s">
        <v>31</v>
      </c>
      <c r="B30" s="7"/>
      <c r="C30" s="8"/>
    </row>
    <row r="31" spans="1:3" ht="12.75">
      <c r="A31" s="40"/>
      <c r="B31" s="41"/>
      <c r="C31" s="42"/>
    </row>
    <row r="32" spans="1:3" ht="12.75">
      <c r="A32" s="2" t="s">
        <v>6</v>
      </c>
      <c r="B32" s="3"/>
      <c r="C32" s="33">
        <f>1772605+345445</f>
        <v>2118050</v>
      </c>
    </row>
    <row r="33" spans="1:3" ht="12.75">
      <c r="A33" s="2" t="s">
        <v>7</v>
      </c>
      <c r="B33" s="3"/>
      <c r="C33" s="33">
        <v>2788088</v>
      </c>
    </row>
    <row r="34" spans="1:3" ht="12.75">
      <c r="A34" s="2" t="s">
        <v>9</v>
      </c>
      <c r="B34" s="3"/>
      <c r="C34" s="19"/>
    </row>
    <row r="35" spans="1:3" ht="13.5" thickBot="1">
      <c r="A35" s="27" t="s">
        <v>14</v>
      </c>
      <c r="B35" s="21"/>
      <c r="C35" s="13">
        <f>SUM(C32:C33)</f>
        <v>4906138</v>
      </c>
    </row>
    <row r="36" ht="13.5" thickBot="1"/>
    <row r="37" spans="1:3" ht="13.5" thickBot="1">
      <c r="A37" s="9" t="s">
        <v>32</v>
      </c>
      <c r="B37" s="7"/>
      <c r="C37" s="8"/>
    </row>
    <row r="38" spans="1:3" ht="12.75">
      <c r="A38" s="40"/>
      <c r="B38" s="41"/>
      <c r="C38" s="42"/>
    </row>
    <row r="39" spans="1:3" ht="12.75">
      <c r="A39" s="2" t="s">
        <v>6</v>
      </c>
      <c r="B39" s="3"/>
      <c r="C39" s="33">
        <f>1509660+362827</f>
        <v>1872487</v>
      </c>
    </row>
    <row r="40" spans="1:3" ht="12.75">
      <c r="A40" s="2" t="s">
        <v>7</v>
      </c>
      <c r="B40" s="3"/>
      <c r="C40" s="33">
        <v>1434523</v>
      </c>
    </row>
    <row r="41" spans="1:3" ht="12.75">
      <c r="A41" s="2" t="s">
        <v>9</v>
      </c>
      <c r="B41" s="3"/>
      <c r="C41" s="19"/>
    </row>
    <row r="42" spans="1:3" ht="13.5" thickBot="1">
      <c r="A42" s="27" t="s">
        <v>15</v>
      </c>
      <c r="B42" s="21"/>
      <c r="C42" s="13">
        <f>SUM(C39:C40)</f>
        <v>3307010</v>
      </c>
    </row>
    <row r="43" ht="13.5" thickBot="1"/>
    <row r="44" spans="1:3" ht="13.5" thickBot="1">
      <c r="A44" s="9" t="s">
        <v>33</v>
      </c>
      <c r="B44" s="7"/>
      <c r="C44" s="8"/>
    </row>
    <row r="45" spans="1:3" ht="12.75">
      <c r="A45" s="40"/>
      <c r="B45" s="41"/>
      <c r="C45" s="42"/>
    </row>
    <row r="46" spans="1:3" ht="12.75">
      <c r="A46" s="2" t="s">
        <v>6</v>
      </c>
      <c r="B46" s="3"/>
      <c r="C46" s="33">
        <f>1131221+195339</f>
        <v>1326560</v>
      </c>
    </row>
    <row r="47" spans="1:3" ht="12.75">
      <c r="A47" s="2" t="s">
        <v>7</v>
      </c>
      <c r="B47" s="3"/>
      <c r="C47" s="33">
        <v>1077682</v>
      </c>
    </row>
    <row r="48" spans="1:3" ht="12.75">
      <c r="A48" s="2" t="s">
        <v>9</v>
      </c>
      <c r="B48" s="3"/>
      <c r="C48" s="19"/>
    </row>
    <row r="49" spans="1:3" ht="13.5" thickBot="1">
      <c r="A49" s="27" t="s">
        <v>16</v>
      </c>
      <c r="B49" s="21"/>
      <c r="C49" s="13">
        <f>SUM(C46:C47)</f>
        <v>2404242</v>
      </c>
    </row>
    <row r="50" ht="13.5" thickBot="1">
      <c r="A50" s="36"/>
    </row>
    <row r="51" spans="1:3" ht="13.5" thickBot="1">
      <c r="A51" s="9" t="s">
        <v>34</v>
      </c>
      <c r="B51" s="7"/>
      <c r="C51" s="8"/>
    </row>
    <row r="52" spans="1:3" ht="12.75">
      <c r="A52" s="40"/>
      <c r="B52" s="41"/>
      <c r="C52" s="42"/>
    </row>
    <row r="53" spans="1:3" ht="12.75">
      <c r="A53" s="2" t="s">
        <v>6</v>
      </c>
      <c r="B53" s="3"/>
      <c r="C53" s="33">
        <f>776528+100688</f>
        <v>877216</v>
      </c>
    </row>
    <row r="54" spans="1:3" ht="12.75">
      <c r="A54" s="2" t="s">
        <v>7</v>
      </c>
      <c r="B54" s="3"/>
      <c r="C54" s="33">
        <v>862162</v>
      </c>
    </row>
    <row r="55" spans="1:3" ht="12.75">
      <c r="A55" s="2" t="s">
        <v>9</v>
      </c>
      <c r="B55" s="3"/>
      <c r="C55" s="19"/>
    </row>
    <row r="56" spans="1:3" ht="13.5" thickBot="1">
      <c r="A56" s="27" t="s">
        <v>17</v>
      </c>
      <c r="B56" s="21"/>
      <c r="C56" s="13">
        <f>SUM(C53:C54)</f>
        <v>1739378</v>
      </c>
    </row>
    <row r="57" ht="13.5" thickBot="1"/>
    <row r="58" spans="1:3" ht="13.5" thickBot="1">
      <c r="A58" s="9" t="s">
        <v>35</v>
      </c>
      <c r="B58" s="7"/>
      <c r="C58" s="8"/>
    </row>
    <row r="59" spans="1:3" ht="12.75">
      <c r="A59" s="40"/>
      <c r="B59" s="41"/>
      <c r="C59" s="42"/>
    </row>
    <row r="60" spans="1:3" ht="12.75">
      <c r="A60" s="2" t="s">
        <v>6</v>
      </c>
      <c r="B60" s="3"/>
      <c r="C60" s="33">
        <f>563257+94808</f>
        <v>658065</v>
      </c>
    </row>
    <row r="61" spans="1:3" ht="12.75">
      <c r="A61" s="2" t="s">
        <v>7</v>
      </c>
      <c r="B61" s="3"/>
      <c r="C61" s="33">
        <v>9921442</v>
      </c>
    </row>
    <row r="62" spans="1:3" ht="12.75">
      <c r="A62" s="2" t="s">
        <v>9</v>
      </c>
      <c r="B62" s="3"/>
      <c r="C62" s="19"/>
    </row>
    <row r="63" spans="1:3" ht="13.5" thickBot="1">
      <c r="A63" s="27" t="s">
        <v>18</v>
      </c>
      <c r="B63" s="37" t="s">
        <v>21</v>
      </c>
      <c r="C63" s="13">
        <f>SUM(C60:C61)</f>
        <v>10579507</v>
      </c>
    </row>
    <row r="64" ht="13.5" thickBot="1"/>
    <row r="65" spans="1:3" ht="13.5" thickBot="1">
      <c r="A65" s="9" t="s">
        <v>36</v>
      </c>
      <c r="B65" s="7"/>
      <c r="C65" s="8"/>
    </row>
    <row r="66" spans="1:3" ht="12.75">
      <c r="A66" s="40"/>
      <c r="B66" s="41"/>
      <c r="C66" s="42"/>
    </row>
    <row r="67" spans="1:3" ht="12.75">
      <c r="A67" s="2" t="s">
        <v>6</v>
      </c>
      <c r="B67" s="3"/>
      <c r="C67" s="33">
        <f>368950+29890</f>
        <v>398840</v>
      </c>
    </row>
    <row r="68" spans="1:3" ht="12.75">
      <c r="A68" s="2" t="s">
        <v>7</v>
      </c>
      <c r="B68" s="3"/>
      <c r="C68" s="33">
        <v>939116</v>
      </c>
    </row>
    <row r="69" spans="1:3" ht="12.75">
      <c r="A69" s="2" t="s">
        <v>9</v>
      </c>
      <c r="B69" s="3"/>
      <c r="C69" s="19"/>
    </row>
    <row r="70" spans="1:3" ht="13.5" thickBot="1">
      <c r="A70" s="27" t="s">
        <v>19</v>
      </c>
      <c r="B70" s="21"/>
      <c r="C70" s="13">
        <f>SUM(C67:C68)</f>
        <v>1337956</v>
      </c>
    </row>
    <row r="71" ht="13.5" thickBot="1"/>
    <row r="72" spans="1:3" ht="13.5" thickBot="1">
      <c r="A72" s="9" t="s">
        <v>37</v>
      </c>
      <c r="B72" s="7"/>
      <c r="C72" s="8"/>
    </row>
    <row r="73" spans="1:3" ht="12.75">
      <c r="A73" s="40"/>
      <c r="B73" s="41"/>
      <c r="C73" s="42"/>
    </row>
    <row r="74" spans="1:3" ht="12.75">
      <c r="A74" s="2" t="s">
        <v>6</v>
      </c>
      <c r="B74" s="3"/>
      <c r="C74" s="33">
        <f>188437+9904</f>
        <v>198341</v>
      </c>
    </row>
    <row r="75" spans="1:3" ht="12.75">
      <c r="A75" s="2" t="s">
        <v>7</v>
      </c>
      <c r="B75" s="3"/>
      <c r="C75" s="33">
        <v>454394</v>
      </c>
    </row>
    <row r="76" spans="1:3" ht="12.75">
      <c r="A76" s="2" t="s">
        <v>9</v>
      </c>
      <c r="B76" s="3"/>
      <c r="C76" s="19"/>
    </row>
    <row r="77" spans="1:3" ht="13.5" thickBot="1">
      <c r="A77" s="27" t="s">
        <v>27</v>
      </c>
      <c r="B77" s="21"/>
      <c r="C77" s="13">
        <f>SUM(C74:C75)</f>
        <v>652735</v>
      </c>
    </row>
  </sheetData>
  <mergeCells count="16">
    <mergeCell ref="A59:C59"/>
    <mergeCell ref="A66:C66"/>
    <mergeCell ref="A73:C73"/>
    <mergeCell ref="A21:L21"/>
    <mergeCell ref="A31:C31"/>
    <mergeCell ref="A38:C38"/>
    <mergeCell ref="A45:C45"/>
    <mergeCell ref="A52:C52"/>
    <mergeCell ref="A20:L20"/>
    <mergeCell ref="A24:C24"/>
    <mergeCell ref="A3:L3"/>
    <mergeCell ref="A6:C6"/>
    <mergeCell ref="D6:F6"/>
    <mergeCell ref="G6:I6"/>
    <mergeCell ref="J6:L6"/>
    <mergeCell ref="A14:C14"/>
  </mergeCells>
  <printOptions/>
  <pageMargins left="0.7480314960629921" right="0.7480314960629921" top="0.984251968503937" bottom="0.984251968503937" header="0.5118110236220472" footer="0.5118110236220472"/>
  <pageSetup fitToHeight="2" fitToWidth="1" horizontalDpi="600" verticalDpi="600" orientation="landscape" paperSize="9" scale="86" r:id="rId1"/>
  <headerFooter alignWithMargins="0">
    <oddHeader>&amp;CMinistry of Justice</oddHeader>
  </headerFooter>
  <rowBreaks count="1" manualBreakCount="1">
    <brk id="2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workbookViewId="0" topLeftCell="A1">
      <selection activeCell="I18" sqref="I18"/>
    </sheetView>
  </sheetViews>
  <sheetFormatPr defaultColWidth="9.140625" defaultRowHeight="12.75"/>
  <cols>
    <col min="1" max="1" width="16.8515625" style="0" customWidth="1"/>
    <col min="2" max="2" width="3.57421875" style="0" customWidth="1"/>
    <col min="3" max="3" width="11.140625" style="0" customWidth="1"/>
    <col min="4" max="4" width="16.8515625" style="0" customWidth="1"/>
    <col min="5" max="5" width="3.421875" style="0" customWidth="1"/>
    <col min="6" max="6" width="11.140625" style="0" customWidth="1"/>
    <col min="7" max="7" width="16.8515625" style="0" customWidth="1"/>
    <col min="8" max="8" width="3.28125" style="0" customWidth="1"/>
    <col min="9" max="9" width="11.140625" style="0" customWidth="1"/>
    <col min="10" max="10" width="16.8515625" style="0" customWidth="1"/>
    <col min="11" max="11" width="3.28125" style="0" customWidth="1"/>
    <col min="12" max="12" width="11.140625" style="0" customWidth="1"/>
    <col min="13" max="13" width="11.140625" style="0" bestFit="1" customWidth="1"/>
  </cols>
  <sheetData>
    <row r="1" spans="1:13" ht="12.75">
      <c r="A1" s="10" t="s">
        <v>4</v>
      </c>
      <c r="B1" s="1"/>
      <c r="C1" s="1"/>
      <c r="D1" s="1"/>
      <c r="E1" s="1"/>
      <c r="F1" s="1"/>
      <c r="G1" s="1"/>
      <c r="H1" s="1"/>
      <c r="I1" s="1"/>
      <c r="J1" s="1"/>
      <c r="K1" s="1"/>
      <c r="L1" s="1"/>
      <c r="M1" s="1"/>
    </row>
    <row r="2" spans="1:13" ht="12.75">
      <c r="A2" s="10"/>
      <c r="B2" s="1"/>
      <c r="C2" s="1"/>
      <c r="D2" s="1"/>
      <c r="E2" s="1"/>
      <c r="F2" s="1"/>
      <c r="G2" s="1"/>
      <c r="H2" s="1"/>
      <c r="I2" s="1"/>
      <c r="J2" s="1"/>
      <c r="K2" s="1"/>
      <c r="L2" s="1"/>
      <c r="M2" s="1"/>
    </row>
    <row r="3" spans="1:13" ht="24.75" customHeight="1">
      <c r="A3" s="53" t="s">
        <v>39</v>
      </c>
      <c r="B3" s="53"/>
      <c r="C3" s="53"/>
      <c r="D3" s="53"/>
      <c r="E3" s="53"/>
      <c r="F3" s="53"/>
      <c r="G3" s="53"/>
      <c r="H3" s="53"/>
      <c r="I3" s="53"/>
      <c r="J3" s="53"/>
      <c r="K3" s="53"/>
      <c r="L3" s="53"/>
      <c r="M3" s="1"/>
    </row>
    <row r="4" spans="1:13" ht="13.5" thickBot="1">
      <c r="A4" s="10"/>
      <c r="B4" s="1"/>
      <c r="C4" s="1"/>
      <c r="D4" s="1"/>
      <c r="E4" s="1"/>
      <c r="F4" s="1"/>
      <c r="G4" s="1"/>
      <c r="H4" s="1"/>
      <c r="I4" s="1"/>
      <c r="J4" s="1"/>
      <c r="K4" s="1"/>
      <c r="L4" s="1"/>
      <c r="M4" s="1"/>
    </row>
    <row r="5" spans="1:13" ht="13.5" thickBot="1">
      <c r="A5" s="9" t="s">
        <v>40</v>
      </c>
      <c r="B5" s="7"/>
      <c r="C5" s="7"/>
      <c r="D5" s="7"/>
      <c r="E5" s="7"/>
      <c r="F5" s="7"/>
      <c r="G5" s="7"/>
      <c r="H5" s="7"/>
      <c r="I5" s="7"/>
      <c r="J5" s="7"/>
      <c r="K5" s="7"/>
      <c r="L5" s="8"/>
      <c r="M5" s="1"/>
    </row>
    <row r="6" spans="1:13" ht="12.75">
      <c r="A6" s="44" t="s">
        <v>0</v>
      </c>
      <c r="B6" s="45"/>
      <c r="C6" s="46"/>
      <c r="D6" s="44" t="s">
        <v>1</v>
      </c>
      <c r="E6" s="45"/>
      <c r="F6" s="46"/>
      <c r="G6" s="44" t="s">
        <v>2</v>
      </c>
      <c r="H6" s="45"/>
      <c r="I6" s="46"/>
      <c r="J6" s="44" t="s">
        <v>3</v>
      </c>
      <c r="K6" s="45"/>
      <c r="L6" s="46"/>
      <c r="M6" s="1"/>
    </row>
    <row r="7" spans="1:13" ht="12.75">
      <c r="A7" s="2" t="s">
        <v>6</v>
      </c>
      <c r="B7" s="3"/>
      <c r="C7" s="12">
        <f>16734+12740</f>
        <v>29474</v>
      </c>
      <c r="D7" s="2" t="s">
        <v>6</v>
      </c>
      <c r="E7" s="3"/>
      <c r="F7" s="12">
        <f>25483+13410</f>
        <v>38893</v>
      </c>
      <c r="G7" s="2" t="s">
        <v>6</v>
      </c>
      <c r="H7" s="3"/>
      <c r="I7" s="12">
        <f>27945+14576</f>
        <v>42521</v>
      </c>
      <c r="J7" s="2" t="s">
        <v>6</v>
      </c>
      <c r="K7" s="3"/>
      <c r="L7" s="12">
        <f>27180+20585</f>
        <v>47765</v>
      </c>
      <c r="M7" s="1"/>
    </row>
    <row r="8" spans="1:13" ht="12.75">
      <c r="A8" s="2" t="s">
        <v>7</v>
      </c>
      <c r="B8" s="3"/>
      <c r="C8" s="12">
        <v>3618</v>
      </c>
      <c r="D8" s="2" t="s">
        <v>7</v>
      </c>
      <c r="E8" s="3"/>
      <c r="F8" s="12">
        <v>2282</v>
      </c>
      <c r="G8" s="2" t="s">
        <v>7</v>
      </c>
      <c r="H8" s="3"/>
      <c r="I8" s="12">
        <v>9792</v>
      </c>
      <c r="J8" s="2" t="s">
        <v>7</v>
      </c>
      <c r="K8" s="3"/>
      <c r="L8" s="12">
        <v>15465</v>
      </c>
      <c r="M8" s="1"/>
    </row>
    <row r="9" spans="1:13" ht="12.75">
      <c r="A9" s="2" t="s">
        <v>9</v>
      </c>
      <c r="B9" s="3"/>
      <c r="C9" s="19">
        <v>2</v>
      </c>
      <c r="D9" s="2" t="s">
        <v>9</v>
      </c>
      <c r="E9" s="3"/>
      <c r="F9" s="19">
        <v>3</v>
      </c>
      <c r="G9" s="2" t="s">
        <v>9</v>
      </c>
      <c r="H9" s="3"/>
      <c r="I9" s="19">
        <v>3</v>
      </c>
      <c r="J9" s="2" t="s">
        <v>9</v>
      </c>
      <c r="K9" s="3"/>
      <c r="L9" s="19">
        <v>3</v>
      </c>
      <c r="M9" s="1"/>
    </row>
    <row r="10" spans="1:12" ht="13.5" thickBot="1">
      <c r="A10" s="4" t="s">
        <v>8</v>
      </c>
      <c r="B10" s="5"/>
      <c r="C10" s="13">
        <f>SUM(C7:C8)</f>
        <v>33092</v>
      </c>
      <c r="D10" s="4" t="s">
        <v>8</v>
      </c>
      <c r="E10" s="5"/>
      <c r="F10" s="13">
        <f>SUM(F7:F8)</f>
        <v>41175</v>
      </c>
      <c r="G10" s="4" t="s">
        <v>8</v>
      </c>
      <c r="H10" s="5"/>
      <c r="I10" s="13">
        <f>SUM(I7:I8)</f>
        <v>52313</v>
      </c>
      <c r="J10" s="4" t="s">
        <v>8</v>
      </c>
      <c r="K10" s="5"/>
      <c r="L10" s="13">
        <f>SUM(L7:L8)</f>
        <v>63230</v>
      </c>
    </row>
    <row r="11" spans="1:12" ht="13.5" thickBot="1">
      <c r="A11" s="3"/>
      <c r="B11" s="3"/>
      <c r="C11" s="3"/>
      <c r="D11" s="3"/>
      <c r="E11" s="3"/>
      <c r="F11" s="3"/>
      <c r="G11" s="47" t="s">
        <v>10</v>
      </c>
      <c r="H11" s="48"/>
      <c r="I11" s="49"/>
      <c r="J11" s="50">
        <f>SUM(C10+F10+I10+L10)</f>
        <v>189810</v>
      </c>
      <c r="K11" s="51"/>
      <c r="L11" s="52"/>
    </row>
    <row r="12" ht="13.5" thickBot="1"/>
    <row r="13" spans="1:3" ht="13.5" thickBot="1">
      <c r="A13" s="9" t="s">
        <v>38</v>
      </c>
      <c r="B13" s="7"/>
      <c r="C13" s="8"/>
    </row>
    <row r="14" spans="1:3" ht="12.75">
      <c r="A14" s="40"/>
      <c r="B14" s="41"/>
      <c r="C14" s="42"/>
    </row>
    <row r="15" spans="1:3" ht="12.75">
      <c r="A15" s="2" t="s">
        <v>6</v>
      </c>
      <c r="B15" s="3"/>
      <c r="C15" s="33">
        <v>112492</v>
      </c>
    </row>
    <row r="16" spans="1:3" ht="12.75">
      <c r="A16" s="2" t="s">
        <v>7</v>
      </c>
      <c r="B16" s="3"/>
      <c r="C16" s="33">
        <v>17082</v>
      </c>
    </row>
    <row r="17" spans="1:3" ht="12.75">
      <c r="A17" s="2" t="s">
        <v>9</v>
      </c>
      <c r="B17" s="3"/>
      <c r="C17" s="19">
        <v>3</v>
      </c>
    </row>
    <row r="18" spans="1:3" ht="13.5" thickBot="1">
      <c r="A18" s="27" t="s">
        <v>11</v>
      </c>
      <c r="B18" s="21"/>
      <c r="C18" s="13">
        <f>SUM(C15:C16)</f>
        <v>129574</v>
      </c>
    </row>
  </sheetData>
  <mergeCells count="8">
    <mergeCell ref="A14:C14"/>
    <mergeCell ref="G11:I11"/>
    <mergeCell ref="J11:L11"/>
    <mergeCell ref="A3:L3"/>
    <mergeCell ref="A6:C6"/>
    <mergeCell ref="D6:F6"/>
    <mergeCell ref="G6:I6"/>
    <mergeCell ref="J6:L6"/>
  </mergeCells>
  <printOptions/>
  <pageMargins left="0.75" right="0.75" top="1" bottom="1" header="0.5" footer="0.5"/>
  <pageSetup fitToHeight="1" fitToWidth="1" horizontalDpi="600" verticalDpi="600" orientation="landscape" paperSize="9" r:id="rId1"/>
  <headerFooter alignWithMargins="0">
    <oddHeader>&amp;CHMCS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97"/>
  <sheetViews>
    <sheetView workbookViewId="0" topLeftCell="A67">
      <selection activeCell="B51" sqref="B51"/>
    </sheetView>
  </sheetViews>
  <sheetFormatPr defaultColWidth="9.140625" defaultRowHeight="12.75"/>
  <cols>
    <col min="1" max="1" width="16.8515625" style="0" customWidth="1"/>
    <col min="2" max="2" width="3.421875" style="0" customWidth="1"/>
    <col min="3" max="3" width="11.140625" style="0" customWidth="1"/>
    <col min="4" max="4" width="16.8515625" style="0" customWidth="1"/>
    <col min="5" max="5" width="2.7109375" style="0" customWidth="1"/>
    <col min="6" max="6" width="11.140625" style="0" customWidth="1"/>
    <col min="7" max="7" width="16.8515625" style="0" customWidth="1"/>
    <col min="8" max="8" width="2.7109375" style="0" customWidth="1"/>
    <col min="9" max="9" width="11.140625" style="0" customWidth="1"/>
    <col min="10" max="10" width="16.8515625" style="0" customWidth="1"/>
    <col min="11" max="11" width="3.28125" style="0" customWidth="1"/>
    <col min="12" max="12" width="11.140625" style="0" customWidth="1"/>
  </cols>
  <sheetData>
    <row r="1" spans="1:13" ht="12.75">
      <c r="A1" s="10" t="s">
        <v>4</v>
      </c>
      <c r="B1" s="1"/>
      <c r="C1" s="1"/>
      <c r="D1" s="1"/>
      <c r="E1" s="1"/>
      <c r="F1" s="1"/>
      <c r="G1" s="1"/>
      <c r="H1" s="1"/>
      <c r="I1" s="1"/>
      <c r="J1" s="1"/>
      <c r="K1" s="1"/>
      <c r="L1" s="1"/>
      <c r="M1" s="1"/>
    </row>
    <row r="2" spans="1:13" ht="12.75">
      <c r="A2" s="10"/>
      <c r="B2" s="1"/>
      <c r="C2" s="1"/>
      <c r="D2" s="1"/>
      <c r="E2" s="1"/>
      <c r="F2" s="1"/>
      <c r="G2" s="1"/>
      <c r="H2" s="1"/>
      <c r="I2" s="1"/>
      <c r="J2" s="1"/>
      <c r="K2" s="1"/>
      <c r="L2" s="1"/>
      <c r="M2" s="1"/>
    </row>
    <row r="3" spans="1:13" ht="12.75">
      <c r="A3" s="28" t="s">
        <v>25</v>
      </c>
      <c r="B3" s="1"/>
      <c r="C3" s="1"/>
      <c r="D3" s="1"/>
      <c r="E3" s="1"/>
      <c r="F3" s="1"/>
      <c r="G3" s="1"/>
      <c r="H3" s="1"/>
      <c r="I3" s="1"/>
      <c r="J3" s="1"/>
      <c r="K3" s="1"/>
      <c r="L3" s="1"/>
      <c r="M3" s="1"/>
    </row>
    <row r="4" spans="1:13" ht="12.75">
      <c r="A4" s="28"/>
      <c r="B4" s="1"/>
      <c r="C4" s="1"/>
      <c r="D4" s="1"/>
      <c r="E4" s="1"/>
      <c r="F4" s="1"/>
      <c r="G4" s="1"/>
      <c r="H4" s="1"/>
      <c r="I4" s="1"/>
      <c r="J4" s="1"/>
      <c r="K4" s="1"/>
      <c r="L4" s="1"/>
      <c r="M4" s="1"/>
    </row>
    <row r="5" spans="1:13" ht="12.75">
      <c r="A5" s="28" t="s">
        <v>80</v>
      </c>
      <c r="B5" s="1"/>
      <c r="C5" s="1"/>
      <c r="D5" s="1"/>
      <c r="E5" s="1"/>
      <c r="F5" s="1"/>
      <c r="G5" s="1"/>
      <c r="H5" s="1"/>
      <c r="I5" s="1"/>
      <c r="J5" s="1"/>
      <c r="K5" s="1"/>
      <c r="L5" s="1"/>
      <c r="M5" s="1"/>
    </row>
    <row r="6" spans="1:13" ht="13.5" thickBot="1">
      <c r="A6" s="28"/>
      <c r="B6" s="1"/>
      <c r="C6" s="1"/>
      <c r="D6" s="1"/>
      <c r="E6" s="1"/>
      <c r="F6" s="1"/>
      <c r="G6" s="1"/>
      <c r="H6" s="1"/>
      <c r="I6" s="1"/>
      <c r="J6" s="1"/>
      <c r="K6" s="1"/>
      <c r="L6" s="1"/>
      <c r="M6" s="1"/>
    </row>
    <row r="7" spans="1:13" ht="13.5" thickBot="1">
      <c r="A7" s="9" t="s">
        <v>41</v>
      </c>
      <c r="B7" s="7"/>
      <c r="C7" s="7"/>
      <c r="D7" s="7"/>
      <c r="E7" s="7"/>
      <c r="F7" s="7"/>
      <c r="G7" s="7"/>
      <c r="H7" s="7"/>
      <c r="I7" s="7"/>
      <c r="J7" s="7"/>
      <c r="K7" s="7"/>
      <c r="L7" s="8"/>
      <c r="M7" s="1"/>
    </row>
    <row r="8" spans="1:13" ht="12.75">
      <c r="A8" s="44" t="s">
        <v>0</v>
      </c>
      <c r="B8" s="45"/>
      <c r="C8" s="46"/>
      <c r="D8" s="44" t="s">
        <v>1</v>
      </c>
      <c r="E8" s="45"/>
      <c r="F8" s="46"/>
      <c r="G8" s="44" t="s">
        <v>2</v>
      </c>
      <c r="H8" s="45"/>
      <c r="I8" s="46"/>
      <c r="J8" s="44" t="s">
        <v>3</v>
      </c>
      <c r="K8" s="45"/>
      <c r="L8" s="46"/>
      <c r="M8" s="1"/>
    </row>
    <row r="9" spans="1:13" ht="12.75">
      <c r="A9" s="2" t="s">
        <v>6</v>
      </c>
      <c r="B9" s="3"/>
      <c r="C9" s="35">
        <v>38250</v>
      </c>
      <c r="D9" s="2" t="s">
        <v>6</v>
      </c>
      <c r="E9" s="3"/>
      <c r="F9" s="35">
        <v>45806.25</v>
      </c>
      <c r="G9" s="2" t="s">
        <v>6</v>
      </c>
      <c r="H9" s="3"/>
      <c r="I9" s="35">
        <v>25671.25</v>
      </c>
      <c r="J9" s="2" t="s">
        <v>6</v>
      </c>
      <c r="K9" s="3"/>
      <c r="L9" s="35">
        <v>25671.25</v>
      </c>
      <c r="M9" s="1"/>
    </row>
    <row r="10" spans="1:13" ht="12.75">
      <c r="A10" s="2" t="s">
        <v>7</v>
      </c>
      <c r="B10" s="3"/>
      <c r="C10" s="35">
        <v>23262.5</v>
      </c>
      <c r="D10" s="2" t="s">
        <v>7</v>
      </c>
      <c r="E10" s="3"/>
      <c r="F10" s="35">
        <v>-851.2</v>
      </c>
      <c r="G10" s="2" t="s">
        <v>7</v>
      </c>
      <c r="H10" s="3"/>
      <c r="I10" s="35">
        <v>6927.3</v>
      </c>
      <c r="J10" s="2" t="s">
        <v>7</v>
      </c>
      <c r="K10" s="3"/>
      <c r="L10" s="35">
        <v>2767.31</v>
      </c>
      <c r="M10" s="1"/>
    </row>
    <row r="11" spans="1:13" ht="12.75">
      <c r="A11" s="2" t="s">
        <v>9</v>
      </c>
      <c r="B11" s="3"/>
      <c r="C11" s="19">
        <v>5</v>
      </c>
      <c r="D11" s="2" t="s">
        <v>9</v>
      </c>
      <c r="E11" s="3"/>
      <c r="F11" s="19">
        <v>5</v>
      </c>
      <c r="G11" s="2" t="s">
        <v>9</v>
      </c>
      <c r="H11" s="3"/>
      <c r="I11" s="19">
        <v>4</v>
      </c>
      <c r="J11" s="2" t="s">
        <v>9</v>
      </c>
      <c r="K11" s="3"/>
      <c r="L11" s="19">
        <v>4</v>
      </c>
      <c r="M11" s="1"/>
    </row>
    <row r="12" spans="1:12" ht="13.5" thickBot="1">
      <c r="A12" s="4" t="s">
        <v>8</v>
      </c>
      <c r="B12" s="5"/>
      <c r="C12" s="13">
        <f>SUM(C9:C10)</f>
        <v>61512.5</v>
      </c>
      <c r="D12" s="4" t="s">
        <v>8</v>
      </c>
      <c r="E12" s="5"/>
      <c r="F12" s="13">
        <f>SUM(F9:F10)</f>
        <v>44955.05</v>
      </c>
      <c r="G12" s="4" t="s">
        <v>8</v>
      </c>
      <c r="H12" s="5"/>
      <c r="I12" s="13">
        <f>SUM(I9:I10)</f>
        <v>32598.55</v>
      </c>
      <c r="J12" s="4" t="s">
        <v>8</v>
      </c>
      <c r="K12" s="5"/>
      <c r="L12" s="13">
        <f>SUM(L9:L10)</f>
        <v>28438.56</v>
      </c>
    </row>
    <row r="13" spans="1:12" ht="13.5" thickBot="1">
      <c r="A13" s="3"/>
      <c r="B13" s="3"/>
      <c r="C13" s="3"/>
      <c r="D13" s="3"/>
      <c r="E13" s="3"/>
      <c r="F13" s="3"/>
      <c r="G13" s="47" t="s">
        <v>10</v>
      </c>
      <c r="H13" s="48"/>
      <c r="I13" s="49"/>
      <c r="J13" s="50">
        <f>C12+F12+I12+L12</f>
        <v>167504.66</v>
      </c>
      <c r="K13" s="56"/>
      <c r="L13" s="57"/>
    </row>
    <row r="14" spans="4:12" ht="13.5" thickBot="1">
      <c r="D14" s="31"/>
      <c r="E14" s="31"/>
      <c r="F14" s="31"/>
      <c r="G14" s="31"/>
      <c r="H14" s="31"/>
      <c r="I14" s="31"/>
      <c r="J14" s="31"/>
      <c r="K14" s="31"/>
      <c r="L14" s="31"/>
    </row>
    <row r="15" spans="1:13" ht="13.5" thickBot="1">
      <c r="A15" s="9" t="s">
        <v>42</v>
      </c>
      <c r="B15" s="7"/>
      <c r="C15" s="8"/>
      <c r="D15" s="3"/>
      <c r="E15" s="3"/>
      <c r="F15" s="3"/>
      <c r="J15" s="3"/>
      <c r="K15" s="3"/>
      <c r="L15" s="3"/>
      <c r="M15" s="1"/>
    </row>
    <row r="16" spans="1:13" ht="12.75">
      <c r="A16" s="40"/>
      <c r="B16" s="41"/>
      <c r="C16" s="42"/>
      <c r="D16" s="40"/>
      <c r="E16" s="55"/>
      <c r="F16" s="55"/>
      <c r="J16" s="55"/>
      <c r="K16" s="55"/>
      <c r="L16" s="55"/>
      <c r="M16" s="1"/>
    </row>
    <row r="17" spans="1:13" ht="12.75">
      <c r="A17" s="2" t="s">
        <v>6</v>
      </c>
      <c r="B17" s="3"/>
      <c r="C17" s="35">
        <f>34831.25*4</f>
        <v>139325</v>
      </c>
      <c r="D17" s="2"/>
      <c r="E17" s="3"/>
      <c r="F17" s="20"/>
      <c r="J17" s="3"/>
      <c r="K17" s="3"/>
      <c r="L17" s="20"/>
      <c r="M17" s="1"/>
    </row>
    <row r="18" spans="1:13" ht="12.75">
      <c r="A18" s="2" t="s">
        <v>7</v>
      </c>
      <c r="B18" s="3"/>
      <c r="C18" s="35">
        <f>2501.15*4</f>
        <v>10004.6</v>
      </c>
      <c r="D18" s="2"/>
      <c r="E18" s="3"/>
      <c r="F18" s="20"/>
      <c r="J18" s="3"/>
      <c r="K18" s="3"/>
      <c r="L18" s="20"/>
      <c r="M18" s="1"/>
    </row>
    <row r="19" spans="1:13" ht="12.75">
      <c r="A19" s="2" t="s">
        <v>9</v>
      </c>
      <c r="B19" s="3"/>
      <c r="C19" s="19">
        <v>5</v>
      </c>
      <c r="D19" s="2"/>
      <c r="E19" s="3"/>
      <c r="F19" s="20"/>
      <c r="J19" s="3"/>
      <c r="K19" s="3"/>
      <c r="L19" s="20"/>
      <c r="M19" s="1"/>
    </row>
    <row r="20" spans="1:12" ht="13.5" thickBot="1">
      <c r="A20" s="27" t="s">
        <v>11</v>
      </c>
      <c r="B20" s="21"/>
      <c r="C20" s="13">
        <f>SUM(C17:C18)</f>
        <v>149329.6</v>
      </c>
      <c r="D20" s="2"/>
      <c r="E20" s="3"/>
      <c r="F20" s="14"/>
      <c r="J20" s="3"/>
      <c r="K20" s="3"/>
      <c r="L20" s="14"/>
    </row>
    <row r="21" spans="1:12" ht="13.5" thickBot="1">
      <c r="A21" s="3"/>
      <c r="B21" s="3"/>
      <c r="C21" s="3"/>
      <c r="D21" s="3"/>
      <c r="E21" s="3"/>
      <c r="F21" s="3"/>
      <c r="J21" s="54"/>
      <c r="K21" s="54"/>
      <c r="L21" s="54"/>
    </row>
    <row r="22" spans="1:13" ht="13.5" thickBot="1">
      <c r="A22" s="9" t="s">
        <v>43</v>
      </c>
      <c r="B22" s="7"/>
      <c r="C22" s="8"/>
      <c r="D22" s="3"/>
      <c r="E22" s="3"/>
      <c r="F22" s="3"/>
      <c r="J22" s="3"/>
      <c r="K22" s="3"/>
      <c r="L22" s="3"/>
      <c r="M22" s="1"/>
    </row>
    <row r="23" spans="1:13" ht="12.75">
      <c r="A23" s="40"/>
      <c r="B23" s="41"/>
      <c r="C23" s="42"/>
      <c r="D23" s="40"/>
      <c r="E23" s="55"/>
      <c r="F23" s="55"/>
      <c r="J23" s="55"/>
      <c r="K23" s="55"/>
      <c r="L23" s="55"/>
      <c r="M23" s="1"/>
    </row>
    <row r="24" spans="1:13" ht="12.75">
      <c r="A24" s="2" t="s">
        <v>6</v>
      </c>
      <c r="B24" s="3"/>
      <c r="C24" s="35">
        <v>130250</v>
      </c>
      <c r="D24" s="2"/>
      <c r="E24" s="3"/>
      <c r="F24" s="20"/>
      <c r="J24" s="3"/>
      <c r="K24" s="3"/>
      <c r="L24" s="20"/>
      <c r="M24" s="1"/>
    </row>
    <row r="25" spans="1:13" ht="12.75">
      <c r="A25" s="2" t="s">
        <v>7</v>
      </c>
      <c r="B25" s="3"/>
      <c r="C25" s="35">
        <v>28716.04</v>
      </c>
      <c r="D25" s="2"/>
      <c r="E25" s="3"/>
      <c r="F25" s="20"/>
      <c r="J25" s="3"/>
      <c r="K25" s="3"/>
      <c r="L25" s="20"/>
      <c r="M25" s="1"/>
    </row>
    <row r="26" spans="1:13" ht="12.75">
      <c r="A26" s="2" t="s">
        <v>9</v>
      </c>
      <c r="B26" s="3"/>
      <c r="C26" s="19">
        <v>5</v>
      </c>
      <c r="D26" s="2"/>
      <c r="E26" s="3"/>
      <c r="F26" s="20"/>
      <c r="J26" s="3"/>
      <c r="K26" s="3"/>
      <c r="L26" s="20"/>
      <c r="M26" s="1"/>
    </row>
    <row r="27" spans="1:12" ht="13.5" thickBot="1">
      <c r="A27" s="27" t="s">
        <v>13</v>
      </c>
      <c r="B27" s="21"/>
      <c r="C27" s="13">
        <f>SUM(C24:C25)</f>
        <v>158966.04</v>
      </c>
      <c r="D27" s="2"/>
      <c r="E27" s="3"/>
      <c r="F27" s="14"/>
      <c r="J27" s="3"/>
      <c r="K27" s="3"/>
      <c r="L27" s="14"/>
    </row>
    <row r="28" spans="1:12" ht="13.5" thickBot="1">
      <c r="A28" s="30"/>
      <c r="B28" s="25"/>
      <c r="C28" s="14"/>
      <c r="D28" s="3"/>
      <c r="E28" s="3"/>
      <c r="F28" s="14"/>
      <c r="J28" s="3"/>
      <c r="K28" s="3"/>
      <c r="L28" s="14"/>
    </row>
    <row r="29" spans="1:12" ht="13.5" thickBot="1">
      <c r="A29" s="9" t="s">
        <v>44</v>
      </c>
      <c r="B29" s="7"/>
      <c r="C29" s="8"/>
      <c r="D29" s="31"/>
      <c r="E29" s="31"/>
      <c r="F29" s="31"/>
      <c r="J29" s="31"/>
      <c r="K29" s="31"/>
      <c r="L29" s="31"/>
    </row>
    <row r="30" spans="1:3" ht="12.75">
      <c r="A30" s="40"/>
      <c r="B30" s="41"/>
      <c r="C30" s="42"/>
    </row>
    <row r="31" spans="1:3" ht="12.75">
      <c r="A31" s="2" t="s">
        <v>6</v>
      </c>
      <c r="B31" s="3"/>
      <c r="C31" s="35">
        <v>125285</v>
      </c>
    </row>
    <row r="32" spans="1:3" ht="12.75">
      <c r="A32" s="2" t="s">
        <v>7</v>
      </c>
      <c r="B32" s="3"/>
      <c r="C32" s="35">
        <v>53267.28</v>
      </c>
    </row>
    <row r="33" spans="1:3" ht="12.75">
      <c r="A33" s="2" t="s">
        <v>9</v>
      </c>
      <c r="B33" s="3"/>
      <c r="C33" s="19">
        <v>5</v>
      </c>
    </row>
    <row r="34" spans="1:3" ht="13.5" thickBot="1">
      <c r="A34" s="27" t="s">
        <v>14</v>
      </c>
      <c r="B34" s="21"/>
      <c r="C34" s="13">
        <f>SUM(C31:C32)</f>
        <v>178552.28</v>
      </c>
    </row>
    <row r="35" ht="13.5" thickBot="1"/>
    <row r="36" spans="1:3" ht="13.5" thickBot="1">
      <c r="A36" s="9" t="s">
        <v>45</v>
      </c>
      <c r="B36" s="7"/>
      <c r="C36" s="8"/>
    </row>
    <row r="37" spans="1:3" ht="12.75">
      <c r="A37" s="40"/>
      <c r="B37" s="41"/>
      <c r="C37" s="42"/>
    </row>
    <row r="38" spans="1:3" ht="12.75">
      <c r="A38" s="2" t="s">
        <v>6</v>
      </c>
      <c r="B38" s="3"/>
      <c r="C38" s="35">
        <v>121951</v>
      </c>
    </row>
    <row r="39" spans="1:3" ht="12.75">
      <c r="A39" s="2" t="s">
        <v>7</v>
      </c>
      <c r="B39" s="3"/>
      <c r="C39" s="35">
        <v>8474.13</v>
      </c>
    </row>
    <row r="40" spans="1:3" ht="12.75">
      <c r="A40" s="2" t="s">
        <v>9</v>
      </c>
      <c r="B40" s="3"/>
      <c r="C40" s="19">
        <v>5</v>
      </c>
    </row>
    <row r="41" spans="1:3" ht="13.5" thickBot="1">
      <c r="A41" s="27" t="s">
        <v>15</v>
      </c>
      <c r="B41" s="21"/>
      <c r="C41" s="13">
        <f>SUM(C38:C39)</f>
        <v>130425.13</v>
      </c>
    </row>
    <row r="43" ht="13.5" thickBot="1"/>
    <row r="44" spans="1:3" ht="13.5" thickBot="1">
      <c r="A44" s="9" t="s">
        <v>46</v>
      </c>
      <c r="B44" s="7"/>
      <c r="C44" s="8"/>
    </row>
    <row r="45" spans="1:3" ht="12.75">
      <c r="A45" s="40"/>
      <c r="B45" s="41"/>
      <c r="C45" s="42"/>
    </row>
    <row r="46" spans="1:3" ht="12.75">
      <c r="A46" s="2" t="s">
        <v>6</v>
      </c>
      <c r="B46" s="3"/>
      <c r="C46" s="35">
        <v>104247</v>
      </c>
    </row>
    <row r="47" spans="1:3" ht="12.75">
      <c r="A47" s="2" t="s">
        <v>7</v>
      </c>
      <c r="B47" s="3"/>
      <c r="C47" s="35">
        <v>1664.64</v>
      </c>
    </row>
    <row r="48" spans="1:3" ht="12.75">
      <c r="A48" s="2" t="s">
        <v>9</v>
      </c>
      <c r="B48" s="3"/>
      <c r="C48" s="19">
        <v>5</v>
      </c>
    </row>
    <row r="49" spans="1:3" ht="13.5" thickBot="1">
      <c r="A49" s="27" t="s">
        <v>16</v>
      </c>
      <c r="B49" s="21"/>
      <c r="C49" s="13">
        <f>SUM(C46:C47)</f>
        <v>105911.64</v>
      </c>
    </row>
    <row r="50" spans="1:3" ht="12.75">
      <c r="A50" s="30"/>
      <c r="B50" s="25"/>
      <c r="C50" s="14"/>
    </row>
    <row r="51" ht="13.5" thickBot="1">
      <c r="A51" s="38"/>
    </row>
    <row r="52" spans="1:3" ht="13.5" thickBot="1">
      <c r="A52" s="9" t="s">
        <v>47</v>
      </c>
      <c r="B52" s="7"/>
      <c r="C52" s="8"/>
    </row>
    <row r="53" spans="1:3" ht="12.75">
      <c r="A53" s="40"/>
      <c r="B53" s="41"/>
      <c r="C53" s="42"/>
    </row>
    <row r="54" spans="1:3" ht="12.75">
      <c r="A54" s="2" t="s">
        <v>6</v>
      </c>
      <c r="B54" s="3"/>
      <c r="C54" s="35">
        <v>70905</v>
      </c>
    </row>
    <row r="55" spans="1:3" ht="12.75">
      <c r="A55" s="2" t="s">
        <v>7</v>
      </c>
      <c r="B55" s="3"/>
      <c r="C55" s="35">
        <v>4384.5</v>
      </c>
    </row>
    <row r="56" spans="1:3" ht="12.75">
      <c r="A56" s="2" t="s">
        <v>9</v>
      </c>
      <c r="B56" s="3"/>
      <c r="C56" s="19">
        <v>3</v>
      </c>
    </row>
    <row r="57" spans="1:3" ht="13.5" thickBot="1">
      <c r="A57" s="27" t="s">
        <v>17</v>
      </c>
      <c r="B57" s="21"/>
      <c r="C57" s="13">
        <f>SUM(C54:C55)</f>
        <v>75289.5</v>
      </c>
    </row>
    <row r="59" ht="13.5" thickBot="1">
      <c r="A59" s="38" t="s">
        <v>21</v>
      </c>
    </row>
    <row r="60" spans="1:3" ht="13.5" thickBot="1">
      <c r="A60" s="9" t="s">
        <v>48</v>
      </c>
      <c r="B60" s="7"/>
      <c r="C60" s="8"/>
    </row>
    <row r="61" spans="1:3" ht="12.75">
      <c r="A61" s="40"/>
      <c r="B61" s="41"/>
      <c r="C61" s="42"/>
    </row>
    <row r="62" spans="1:3" ht="12.75">
      <c r="A62" s="2" t="s">
        <v>6</v>
      </c>
      <c r="B62" s="3"/>
      <c r="C62" s="58">
        <v>80130</v>
      </c>
    </row>
    <row r="63" spans="1:3" ht="12.75">
      <c r="A63" s="2" t="s">
        <v>7</v>
      </c>
      <c r="B63" s="3"/>
      <c r="C63" s="58"/>
    </row>
    <row r="64" spans="1:3" ht="12.75">
      <c r="A64" s="2" t="s">
        <v>9</v>
      </c>
      <c r="B64" s="3"/>
      <c r="C64" s="19">
        <v>3</v>
      </c>
    </row>
    <row r="65" spans="1:3" ht="13.5" thickBot="1">
      <c r="A65" s="27" t="s">
        <v>18</v>
      </c>
      <c r="B65" s="21"/>
      <c r="C65" s="13">
        <f>SUM(C62:C63)</f>
        <v>80130</v>
      </c>
    </row>
    <row r="67" ht="13.5" thickBot="1"/>
    <row r="68" spans="1:3" ht="13.5" thickBot="1">
      <c r="A68" s="9" t="s">
        <v>49</v>
      </c>
      <c r="B68" s="7"/>
      <c r="C68" s="8"/>
    </row>
    <row r="69" spans="1:3" ht="12.75">
      <c r="A69" s="40"/>
      <c r="B69" s="41"/>
      <c r="C69" s="42"/>
    </row>
    <row r="70" spans="1:3" ht="12.75">
      <c r="A70" s="2" t="s">
        <v>6</v>
      </c>
      <c r="B70" s="3"/>
      <c r="C70" s="58">
        <v>52108</v>
      </c>
    </row>
    <row r="71" spans="1:3" ht="12.75">
      <c r="A71" s="2" t="s">
        <v>7</v>
      </c>
      <c r="B71" s="3"/>
      <c r="C71" s="58"/>
    </row>
    <row r="72" spans="1:3" ht="12.75">
      <c r="A72" s="2" t="s">
        <v>9</v>
      </c>
      <c r="B72" s="3"/>
      <c r="C72" s="19">
        <v>2</v>
      </c>
    </row>
    <row r="73" spans="1:3" ht="13.5" thickBot="1">
      <c r="A73" s="27" t="s">
        <v>19</v>
      </c>
      <c r="B73" s="21"/>
      <c r="C73" s="13">
        <f>SUM(C70:C71)</f>
        <v>52108</v>
      </c>
    </row>
    <row r="75" ht="13.5" thickBot="1"/>
    <row r="76" spans="1:3" ht="13.5" thickBot="1">
      <c r="A76" s="9" t="s">
        <v>50</v>
      </c>
      <c r="B76" s="7"/>
      <c r="C76" s="8"/>
    </row>
    <row r="77" spans="1:3" ht="12.75">
      <c r="A77" s="40"/>
      <c r="B77" s="41"/>
      <c r="C77" s="42"/>
    </row>
    <row r="78" spans="1:3" ht="12.75">
      <c r="A78" s="2" t="s">
        <v>6</v>
      </c>
      <c r="B78" s="3"/>
      <c r="C78" s="58">
        <v>49554</v>
      </c>
    </row>
    <row r="79" spans="1:3" ht="12.75">
      <c r="A79" s="2" t="s">
        <v>7</v>
      </c>
      <c r="B79" s="3"/>
      <c r="C79" s="58"/>
    </row>
    <row r="80" spans="1:3" ht="12.75">
      <c r="A80" s="2" t="s">
        <v>9</v>
      </c>
      <c r="B80" s="3"/>
      <c r="C80" s="19">
        <v>2</v>
      </c>
    </row>
    <row r="81" spans="1:3" ht="13.5" thickBot="1">
      <c r="A81" s="27" t="s">
        <v>27</v>
      </c>
      <c r="B81" s="21"/>
      <c r="C81" s="13">
        <f>SUM(C78:C79)</f>
        <v>49554</v>
      </c>
    </row>
    <row r="83" ht="13.5" thickBot="1"/>
    <row r="84" spans="1:3" ht="13.5" thickBot="1">
      <c r="A84" s="9" t="s">
        <v>51</v>
      </c>
      <c r="B84" s="7"/>
      <c r="C84" s="8"/>
    </row>
    <row r="85" spans="1:3" ht="12.75">
      <c r="A85" s="40"/>
      <c r="B85" s="41"/>
      <c r="C85" s="42"/>
    </row>
    <row r="86" spans="1:3" ht="12.75">
      <c r="A86" s="2" t="s">
        <v>6</v>
      </c>
      <c r="B86" s="3"/>
      <c r="C86" s="58">
        <v>23500</v>
      </c>
    </row>
    <row r="87" spans="1:3" ht="12.75">
      <c r="A87" s="2" t="s">
        <v>7</v>
      </c>
      <c r="B87" s="3"/>
      <c r="C87" s="58"/>
    </row>
    <row r="88" spans="1:3" ht="12.75">
      <c r="A88" s="2" t="s">
        <v>9</v>
      </c>
      <c r="B88" s="3"/>
      <c r="C88" s="19">
        <v>1</v>
      </c>
    </row>
    <row r="89" spans="1:3" ht="13.5" thickBot="1">
      <c r="A89" s="27" t="s">
        <v>74</v>
      </c>
      <c r="B89" s="21"/>
      <c r="C89" s="13">
        <f>SUM(C86:C87)</f>
        <v>23500</v>
      </c>
    </row>
    <row r="91" ht="13.5" thickBot="1"/>
    <row r="92" spans="1:3" ht="13.5" thickBot="1">
      <c r="A92" s="9" t="s">
        <v>52</v>
      </c>
      <c r="B92" s="7"/>
      <c r="C92" s="8"/>
    </row>
    <row r="93" spans="1:3" ht="12.75">
      <c r="A93" s="40"/>
      <c r="B93" s="41"/>
      <c r="C93" s="42"/>
    </row>
    <row r="94" spans="1:3" ht="12.75">
      <c r="A94" s="2" t="s">
        <v>6</v>
      </c>
      <c r="B94" s="3"/>
      <c r="C94" s="58">
        <v>23500</v>
      </c>
    </row>
    <row r="95" spans="1:3" ht="12.75">
      <c r="A95" s="2" t="s">
        <v>7</v>
      </c>
      <c r="B95" s="3"/>
      <c r="C95" s="58"/>
    </row>
    <row r="96" spans="1:3" ht="12.75">
      <c r="A96" s="2" t="s">
        <v>9</v>
      </c>
      <c r="B96" s="3"/>
      <c r="C96" s="19">
        <v>1</v>
      </c>
    </row>
    <row r="97" spans="1:3" ht="13.5" thickBot="1">
      <c r="A97" s="27" t="s">
        <v>75</v>
      </c>
      <c r="B97" s="21"/>
      <c r="C97" s="13">
        <f>SUM(C94:C95)</f>
        <v>23500</v>
      </c>
    </row>
  </sheetData>
  <mergeCells count="27">
    <mergeCell ref="A93:C93"/>
    <mergeCell ref="C94:C95"/>
    <mergeCell ref="A77:C77"/>
    <mergeCell ref="C78:C79"/>
    <mergeCell ref="A85:C85"/>
    <mergeCell ref="C86:C87"/>
    <mergeCell ref="A61:C61"/>
    <mergeCell ref="C62:C63"/>
    <mergeCell ref="A69:C69"/>
    <mergeCell ref="C70:C71"/>
    <mergeCell ref="A8:C8"/>
    <mergeCell ref="G13:I13"/>
    <mergeCell ref="J13:L13"/>
    <mergeCell ref="A16:C16"/>
    <mergeCell ref="D16:F16"/>
    <mergeCell ref="J16:L16"/>
    <mergeCell ref="J8:L8"/>
    <mergeCell ref="G8:I8"/>
    <mergeCell ref="D8:F8"/>
    <mergeCell ref="J21:L21"/>
    <mergeCell ref="J23:L23"/>
    <mergeCell ref="D23:F23"/>
    <mergeCell ref="A23:C23"/>
    <mergeCell ref="A37:C37"/>
    <mergeCell ref="A45:C45"/>
    <mergeCell ref="A53:C53"/>
    <mergeCell ref="A30:C30"/>
  </mergeCells>
  <printOptions/>
  <pageMargins left="0.75" right="0.75" top="1" bottom="1" header="0.5" footer="0.5"/>
  <pageSetup fitToHeight="2" fitToWidth="1" horizontalDpi="600" verticalDpi="600" orientation="landscape" paperSize="9" scale="72" r:id="rId1"/>
  <headerFooter alignWithMargins="0">
    <oddHeader>&amp;CNational Archives</oddHeader>
  </headerFooter>
  <rowBreaks count="2" manualBreakCount="2">
    <brk id="35" max="255" man="1"/>
    <brk id="6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17" sqref="A17:C17"/>
    </sheetView>
  </sheetViews>
  <sheetFormatPr defaultColWidth="9.140625" defaultRowHeight="12.75"/>
  <cols>
    <col min="1" max="1" width="16.8515625" style="0" customWidth="1"/>
    <col min="2" max="2" width="3.7109375" style="0" customWidth="1"/>
    <col min="3" max="3" width="11.140625" style="0" customWidth="1"/>
    <col min="4" max="4" width="16.8515625" style="0" customWidth="1"/>
    <col min="5" max="5" width="3.00390625" style="0" customWidth="1"/>
    <col min="6" max="6" width="11.140625" style="0" customWidth="1"/>
    <col min="7" max="7" width="16.8515625" style="0" customWidth="1"/>
    <col min="8" max="8" width="3.421875" style="0" customWidth="1"/>
    <col min="9" max="9" width="11.140625" style="0" customWidth="1"/>
    <col min="10" max="10" width="16.8515625" style="0" customWidth="1"/>
    <col min="11" max="11" width="3.57421875" style="0" customWidth="1"/>
    <col min="12" max="12" width="11.140625" style="0" customWidth="1"/>
    <col min="13" max="13" width="10.140625" style="0" bestFit="1" customWidth="1"/>
  </cols>
  <sheetData>
    <row r="1" ht="12.75">
      <c r="A1" s="10" t="s">
        <v>4</v>
      </c>
    </row>
    <row r="2" ht="12.75">
      <c r="A2" s="10"/>
    </row>
    <row r="3" ht="12.75">
      <c r="A3" s="28" t="s">
        <v>24</v>
      </c>
    </row>
    <row r="4" ht="12.75">
      <c r="A4" s="10"/>
    </row>
    <row r="5" ht="12.75">
      <c r="A5" s="28" t="s">
        <v>53</v>
      </c>
    </row>
    <row r="6" ht="12.75">
      <c r="A6" s="28" t="s">
        <v>23</v>
      </c>
    </row>
    <row r="7" ht="13.5" thickBot="1">
      <c r="A7" s="28" t="s">
        <v>77</v>
      </c>
    </row>
    <row r="8" spans="1:13" ht="13.5" thickBot="1">
      <c r="A8" s="9" t="s">
        <v>54</v>
      </c>
      <c r="B8" s="7"/>
      <c r="C8" s="7"/>
      <c r="D8" s="7"/>
      <c r="E8" s="7"/>
      <c r="F8" s="7"/>
      <c r="G8" s="7"/>
      <c r="H8" s="7"/>
      <c r="I8" s="7"/>
      <c r="J8" s="7"/>
      <c r="K8" s="7"/>
      <c r="L8" s="8"/>
      <c r="M8" s="1"/>
    </row>
    <row r="9" spans="1:13" ht="12.75">
      <c r="A9" s="44" t="s">
        <v>0</v>
      </c>
      <c r="B9" s="45"/>
      <c r="C9" s="46"/>
      <c r="D9" s="44" t="s">
        <v>1</v>
      </c>
      <c r="E9" s="45"/>
      <c r="F9" s="46"/>
      <c r="G9" s="44" t="s">
        <v>2</v>
      </c>
      <c r="H9" s="45"/>
      <c r="I9" s="46"/>
      <c r="J9" s="44" t="s">
        <v>3</v>
      </c>
      <c r="K9" s="45"/>
      <c r="L9" s="46"/>
      <c r="M9" s="1"/>
    </row>
    <row r="10" spans="1:13" ht="12.75">
      <c r="A10" s="2" t="s">
        <v>6</v>
      </c>
      <c r="B10" s="3"/>
      <c r="C10" s="12">
        <v>13583.25</v>
      </c>
      <c r="D10" s="2" t="s">
        <v>6</v>
      </c>
      <c r="E10" s="3"/>
      <c r="F10" s="12">
        <v>13583.25</v>
      </c>
      <c r="G10" s="2" t="s">
        <v>6</v>
      </c>
      <c r="H10" s="3"/>
      <c r="I10" s="12">
        <v>14284.72</v>
      </c>
      <c r="J10" s="2" t="s">
        <v>6</v>
      </c>
      <c r="K10" s="3"/>
      <c r="L10" s="12">
        <v>14004.12</v>
      </c>
      <c r="M10" s="1"/>
    </row>
    <row r="11" spans="1:13" ht="12.75">
      <c r="A11" s="2" t="s">
        <v>7</v>
      </c>
      <c r="B11" s="3"/>
      <c r="C11" s="12"/>
      <c r="D11" s="2" t="s">
        <v>7</v>
      </c>
      <c r="E11" s="3"/>
      <c r="F11" s="12"/>
      <c r="G11" s="2" t="s">
        <v>7</v>
      </c>
      <c r="H11" s="3"/>
      <c r="I11" s="12"/>
      <c r="J11" s="2" t="s">
        <v>7</v>
      </c>
      <c r="K11" s="29" t="s">
        <v>21</v>
      </c>
      <c r="L11" s="12">
        <v>12150.63</v>
      </c>
      <c r="M11" s="1"/>
    </row>
    <row r="12" spans="1:13" ht="12.75">
      <c r="A12" s="2" t="s">
        <v>9</v>
      </c>
      <c r="B12" s="3"/>
      <c r="C12" s="19">
        <v>1</v>
      </c>
      <c r="D12" s="2" t="s">
        <v>9</v>
      </c>
      <c r="E12" s="3"/>
      <c r="F12" s="19">
        <v>1</v>
      </c>
      <c r="G12" s="2" t="s">
        <v>9</v>
      </c>
      <c r="H12" s="3"/>
      <c r="I12" s="19">
        <v>1</v>
      </c>
      <c r="J12" s="2" t="s">
        <v>9</v>
      </c>
      <c r="K12" s="3"/>
      <c r="L12" s="19">
        <v>1</v>
      </c>
      <c r="M12" s="1"/>
    </row>
    <row r="13" spans="1:12" ht="13.5" thickBot="1">
      <c r="A13" s="4" t="s">
        <v>8</v>
      </c>
      <c r="B13" s="5"/>
      <c r="C13" s="13">
        <f>SUM(C10:C11)</f>
        <v>13583.25</v>
      </c>
      <c r="D13" s="4" t="s">
        <v>8</v>
      </c>
      <c r="E13" s="5"/>
      <c r="F13" s="13">
        <f>SUM(F10:F11)</f>
        <v>13583.25</v>
      </c>
      <c r="G13" s="4" t="s">
        <v>8</v>
      </c>
      <c r="H13" s="5"/>
      <c r="I13" s="13">
        <f>SUM(I10:I11)</f>
        <v>14284.72</v>
      </c>
      <c r="J13" s="4" t="s">
        <v>8</v>
      </c>
      <c r="K13" s="5"/>
      <c r="L13" s="13">
        <f>SUM(L10:L11)</f>
        <v>26154.75</v>
      </c>
    </row>
    <row r="14" spans="1:12" ht="13.5" thickBot="1">
      <c r="A14" s="3"/>
      <c r="B14" s="3"/>
      <c r="C14" s="3"/>
      <c r="D14" s="3"/>
      <c r="E14" s="3"/>
      <c r="F14" s="3"/>
      <c r="G14" s="47" t="s">
        <v>10</v>
      </c>
      <c r="H14" s="48"/>
      <c r="I14" s="49"/>
      <c r="J14" s="50">
        <f>C13+F13+I13+L13</f>
        <v>67605.97</v>
      </c>
      <c r="K14" s="51"/>
      <c r="L14" s="52"/>
    </row>
    <row r="15" spans="1:12" ht="14.25" customHeight="1" thickBot="1">
      <c r="A15" s="3"/>
      <c r="B15" s="3"/>
      <c r="C15" s="3"/>
      <c r="D15" s="3"/>
      <c r="E15" s="3"/>
      <c r="F15" s="3"/>
      <c r="G15" s="30"/>
      <c r="H15" s="30"/>
      <c r="I15" s="30"/>
      <c r="J15" s="23"/>
      <c r="K15" s="22"/>
      <c r="L15" s="22"/>
    </row>
    <row r="16" spans="1:12" ht="14.25" customHeight="1" thickBot="1">
      <c r="A16" s="9" t="s">
        <v>78</v>
      </c>
      <c r="B16" s="7"/>
      <c r="C16" s="8"/>
      <c r="D16" s="3"/>
      <c r="E16" s="3"/>
      <c r="F16" s="3"/>
      <c r="G16" s="30"/>
      <c r="H16" s="30"/>
      <c r="I16" s="30"/>
      <c r="J16" s="23"/>
      <c r="K16" s="22"/>
      <c r="L16" s="22"/>
    </row>
    <row r="17" spans="1:12" ht="14.25" customHeight="1">
      <c r="A17" s="40"/>
      <c r="B17" s="41"/>
      <c r="C17" s="42"/>
      <c r="D17" s="3"/>
      <c r="E17" s="3"/>
      <c r="F17" s="3"/>
      <c r="G17" s="30"/>
      <c r="H17" s="30"/>
      <c r="I17" s="30"/>
      <c r="J17" s="23"/>
      <c r="K17" s="22"/>
      <c r="L17" s="22"/>
    </row>
    <row r="18" spans="1:12" ht="14.25" customHeight="1">
      <c r="A18" s="2" t="s">
        <v>6</v>
      </c>
      <c r="B18" s="3"/>
      <c r="C18" s="35">
        <v>37415.74</v>
      </c>
      <c r="D18" s="3"/>
      <c r="E18" s="3"/>
      <c r="F18" s="3"/>
      <c r="G18" s="30"/>
      <c r="H18" s="30"/>
      <c r="I18" s="30"/>
      <c r="J18" s="23"/>
      <c r="K18" s="22"/>
      <c r="L18" s="22"/>
    </row>
    <row r="19" spans="1:12" ht="14.25" customHeight="1">
      <c r="A19" s="2" t="s">
        <v>7</v>
      </c>
      <c r="B19" s="3"/>
      <c r="C19" s="35" t="s">
        <v>22</v>
      </c>
      <c r="D19" s="3"/>
      <c r="E19" s="3"/>
      <c r="F19" s="3"/>
      <c r="G19" s="30"/>
      <c r="H19" s="30"/>
      <c r="I19" s="30"/>
      <c r="J19" s="23"/>
      <c r="K19" s="22"/>
      <c r="L19" s="22"/>
    </row>
    <row r="20" spans="1:12" ht="14.25" customHeight="1">
      <c r="A20" s="2" t="s">
        <v>9</v>
      </c>
      <c r="B20" s="3"/>
      <c r="C20" s="19">
        <v>1</v>
      </c>
      <c r="D20" s="3"/>
      <c r="E20" s="3"/>
      <c r="F20" s="3"/>
      <c r="G20" s="30"/>
      <c r="H20" s="30"/>
      <c r="I20" s="30"/>
      <c r="J20" s="23"/>
      <c r="K20" s="22"/>
      <c r="L20" s="22"/>
    </row>
    <row r="21" spans="1:12" ht="14.25" customHeight="1" thickBot="1">
      <c r="A21" s="27" t="s">
        <v>20</v>
      </c>
      <c r="B21" s="21"/>
      <c r="C21" s="13">
        <f>SUM(C18:C19)</f>
        <v>37415.74</v>
      </c>
      <c r="D21" s="3"/>
      <c r="E21" s="3"/>
      <c r="F21" s="3"/>
      <c r="G21" s="30"/>
      <c r="H21" s="30"/>
      <c r="I21" s="30"/>
      <c r="J21" s="23"/>
      <c r="K21" s="22"/>
      <c r="L21" s="22"/>
    </row>
    <row r="22" spans="1:12" ht="14.25" customHeight="1">
      <c r="A22" s="3"/>
      <c r="B22" s="3"/>
      <c r="C22" s="3"/>
      <c r="D22" s="3"/>
      <c r="E22" s="3"/>
      <c r="F22" s="3"/>
      <c r="G22" s="30"/>
      <c r="H22" s="30"/>
      <c r="I22" s="30"/>
      <c r="J22" s="23"/>
      <c r="K22" s="22"/>
      <c r="L22" s="22"/>
    </row>
    <row r="23" spans="1:12" ht="14.25" customHeight="1">
      <c r="A23" s="3"/>
      <c r="B23" s="3"/>
      <c r="C23" s="3"/>
      <c r="D23" s="3"/>
      <c r="E23" s="3"/>
      <c r="F23" s="3"/>
      <c r="G23" s="30"/>
      <c r="H23" s="30"/>
      <c r="I23" s="30"/>
      <c r="J23" s="23"/>
      <c r="K23" s="22"/>
      <c r="L23" s="22"/>
    </row>
  </sheetData>
  <mergeCells count="7">
    <mergeCell ref="A17:C17"/>
    <mergeCell ref="G14:I14"/>
    <mergeCell ref="J14:L14"/>
    <mergeCell ref="G9:I9"/>
    <mergeCell ref="J9:L9"/>
    <mergeCell ref="A9:C9"/>
    <mergeCell ref="D9:F9"/>
  </mergeCells>
  <printOptions/>
  <pageMargins left="0.75" right="0.75" top="1" bottom="1" header="0.5" footer="0.5"/>
  <pageSetup fitToHeight="1" fitToWidth="1" horizontalDpi="600" verticalDpi="600" orientation="landscape" paperSize="9" r:id="rId1"/>
  <headerFooter alignWithMargins="0">
    <oddHeader>&amp;CTribunals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0"/>
  <sheetViews>
    <sheetView workbookViewId="0" topLeftCell="D1">
      <selection activeCell="I18" sqref="I18"/>
    </sheetView>
  </sheetViews>
  <sheetFormatPr defaultColWidth="9.140625" defaultRowHeight="12.75"/>
  <cols>
    <col min="3" max="3" width="11.140625" style="0" bestFit="1" customWidth="1"/>
    <col min="6" max="6" width="10.140625" style="0" bestFit="1" customWidth="1"/>
    <col min="9" max="9" width="10.140625" style="0" bestFit="1" customWidth="1"/>
    <col min="12" max="12" width="10.140625" style="0" bestFit="1" customWidth="1"/>
  </cols>
  <sheetData>
    <row r="1" spans="1:12" ht="12.75">
      <c r="A1" s="11" t="s">
        <v>5</v>
      </c>
      <c r="B1" s="3"/>
      <c r="C1" s="3"/>
      <c r="D1" s="3"/>
      <c r="E1" s="3"/>
      <c r="F1" s="3"/>
      <c r="G1" s="3"/>
      <c r="H1" s="3"/>
      <c r="I1" s="3"/>
      <c r="J1" s="3"/>
      <c r="K1" s="3"/>
      <c r="L1" s="3"/>
    </row>
    <row r="2" spans="1:12" ht="12.75">
      <c r="A2" s="11"/>
      <c r="B2" s="3"/>
      <c r="C2" s="3"/>
      <c r="D2" s="3"/>
      <c r="E2" s="3"/>
      <c r="F2" s="3"/>
      <c r="G2" s="3"/>
      <c r="H2" s="3"/>
      <c r="I2" s="3"/>
      <c r="J2" s="3"/>
      <c r="K2" s="3"/>
      <c r="L2" s="3"/>
    </row>
    <row r="3" spans="1:12" ht="12.75">
      <c r="A3" s="32" t="s">
        <v>55</v>
      </c>
      <c r="B3" s="3"/>
      <c r="C3" s="3"/>
      <c r="D3" s="3"/>
      <c r="E3" s="3"/>
      <c r="F3" s="3"/>
      <c r="G3" s="3"/>
      <c r="H3" s="3"/>
      <c r="I3" s="3"/>
      <c r="J3" s="3"/>
      <c r="K3" s="3"/>
      <c r="L3" s="3"/>
    </row>
    <row r="4" ht="13.5" thickBot="1"/>
    <row r="5" spans="1:12" ht="13.5" thickBot="1">
      <c r="A5" s="59" t="s">
        <v>56</v>
      </c>
      <c r="B5" s="60"/>
      <c r="C5" s="60"/>
      <c r="D5" s="60"/>
      <c r="E5" s="60"/>
      <c r="F5" s="60"/>
      <c r="G5" s="60"/>
      <c r="H5" s="60"/>
      <c r="I5" s="60"/>
      <c r="J5" s="60"/>
      <c r="K5" s="60"/>
      <c r="L5" s="61"/>
    </row>
    <row r="6" spans="1:13" ht="12.75">
      <c r="A6" s="44" t="s">
        <v>0</v>
      </c>
      <c r="B6" s="45"/>
      <c r="C6" s="46"/>
      <c r="D6" s="44" t="s">
        <v>1</v>
      </c>
      <c r="E6" s="45"/>
      <c r="F6" s="46"/>
      <c r="G6" s="44" t="s">
        <v>2</v>
      </c>
      <c r="H6" s="45"/>
      <c r="I6" s="46"/>
      <c r="J6" s="44" t="s">
        <v>3</v>
      </c>
      <c r="K6" s="45"/>
      <c r="L6" s="46"/>
      <c r="M6" s="1"/>
    </row>
    <row r="7" spans="1:13" ht="12.75">
      <c r="A7" s="2" t="s">
        <v>6</v>
      </c>
      <c r="B7" s="3"/>
      <c r="C7" s="12">
        <v>44590.63</v>
      </c>
      <c r="D7" s="2" t="s">
        <v>6</v>
      </c>
      <c r="E7" s="3"/>
      <c r="F7" s="12">
        <v>41947.38</v>
      </c>
      <c r="G7" s="2" t="s">
        <v>6</v>
      </c>
      <c r="H7" s="3"/>
      <c r="I7" s="12">
        <v>46748.89</v>
      </c>
      <c r="J7" s="2" t="s">
        <v>6</v>
      </c>
      <c r="K7" s="3"/>
      <c r="L7" s="12">
        <v>42944.05</v>
      </c>
      <c r="M7" s="1"/>
    </row>
    <row r="8" spans="1:13" ht="12.75">
      <c r="A8" s="2" t="s">
        <v>7</v>
      </c>
      <c r="B8" s="3"/>
      <c r="C8" s="12">
        <v>28444</v>
      </c>
      <c r="D8" s="2" t="s">
        <v>7</v>
      </c>
      <c r="E8" s="3"/>
      <c r="F8" s="12">
        <v>16962</v>
      </c>
      <c r="G8" s="2" t="s">
        <v>7</v>
      </c>
      <c r="H8" s="3"/>
      <c r="I8" s="12">
        <v>27031</v>
      </c>
      <c r="J8" s="2" t="s">
        <v>7</v>
      </c>
      <c r="K8" s="3"/>
      <c r="L8" s="12">
        <v>27520</v>
      </c>
      <c r="M8" s="1"/>
    </row>
    <row r="9" spans="1:13" ht="12.75">
      <c r="A9" s="2" t="s">
        <v>9</v>
      </c>
      <c r="B9" s="3"/>
      <c r="C9" s="19">
        <v>4</v>
      </c>
      <c r="D9" s="2" t="s">
        <v>9</v>
      </c>
      <c r="E9" s="3"/>
      <c r="F9" s="19">
        <v>4</v>
      </c>
      <c r="G9" s="2" t="s">
        <v>9</v>
      </c>
      <c r="H9" s="3"/>
      <c r="I9" s="19">
        <v>4</v>
      </c>
      <c r="J9" s="2" t="s">
        <v>9</v>
      </c>
      <c r="K9" s="3"/>
      <c r="L9" s="19">
        <v>4</v>
      </c>
      <c r="M9" s="1"/>
    </row>
    <row r="10" spans="1:12" ht="13.5" thickBot="1">
      <c r="A10" s="4" t="s">
        <v>8</v>
      </c>
      <c r="B10" s="5"/>
      <c r="C10" s="13">
        <f>SUM(C7:C8)</f>
        <v>73034.63</v>
      </c>
      <c r="D10" s="4" t="s">
        <v>8</v>
      </c>
      <c r="E10" s="5"/>
      <c r="F10" s="13">
        <f>SUM(F7:F8)</f>
        <v>58909.38</v>
      </c>
      <c r="G10" s="4" t="s">
        <v>8</v>
      </c>
      <c r="H10" s="5"/>
      <c r="I10" s="13">
        <f>SUM(I7:I8)</f>
        <v>73779.89</v>
      </c>
      <c r="J10" s="4" t="s">
        <v>8</v>
      </c>
      <c r="K10" s="5"/>
      <c r="L10" s="13">
        <f>SUM(L7:L8)</f>
        <v>70464.05</v>
      </c>
    </row>
    <row r="11" spans="1:12" ht="13.5" thickBot="1">
      <c r="A11" s="3"/>
      <c r="B11" s="3"/>
      <c r="C11" s="14"/>
      <c r="D11" s="3"/>
      <c r="E11" s="3"/>
      <c r="F11" s="14"/>
      <c r="G11" s="47" t="s">
        <v>10</v>
      </c>
      <c r="H11" s="48"/>
      <c r="I11" s="49"/>
      <c r="J11" s="50">
        <f>SUM(C10+F10+I10+L10)</f>
        <v>276187.95</v>
      </c>
      <c r="K11" s="51"/>
      <c r="L11" s="52"/>
    </row>
    <row r="12" ht="13.5" thickBot="1"/>
    <row r="13" spans="1:3" ht="13.5" thickBot="1">
      <c r="A13" s="9" t="s">
        <v>57</v>
      </c>
      <c r="B13" s="7"/>
      <c r="C13" s="8"/>
    </row>
    <row r="14" spans="1:3" ht="12.75">
      <c r="A14" s="40"/>
      <c r="B14" s="41"/>
      <c r="C14" s="42"/>
    </row>
    <row r="15" spans="1:3" ht="12.75">
      <c r="A15" s="2" t="s">
        <v>6</v>
      </c>
      <c r="B15" s="3"/>
      <c r="C15" s="33">
        <v>164631.6</v>
      </c>
    </row>
    <row r="16" spans="1:3" ht="12.75">
      <c r="A16" s="2" t="s">
        <v>7</v>
      </c>
      <c r="B16" s="3"/>
      <c r="C16" s="33">
        <v>83608</v>
      </c>
    </row>
    <row r="17" spans="1:3" ht="12.75">
      <c r="A17" s="2" t="s">
        <v>9</v>
      </c>
      <c r="B17" s="3"/>
      <c r="C17" s="19">
        <v>4</v>
      </c>
    </row>
    <row r="18" spans="1:3" ht="13.5" thickBot="1">
      <c r="A18" s="27" t="s">
        <v>11</v>
      </c>
      <c r="B18" s="21"/>
      <c r="C18" s="13">
        <f>SUM(C15:C16)</f>
        <v>248239.6</v>
      </c>
    </row>
    <row r="20" ht="13.5" thickBot="1"/>
    <row r="21" spans="1:3" ht="13.5" thickBot="1">
      <c r="A21" s="9" t="s">
        <v>58</v>
      </c>
      <c r="B21" s="7"/>
      <c r="C21" s="8"/>
    </row>
    <row r="22" spans="1:3" ht="12.75">
      <c r="A22" s="40"/>
      <c r="B22" s="41"/>
      <c r="C22" s="42"/>
    </row>
    <row r="23" spans="1:3" ht="12.75">
      <c r="A23" s="2" t="s">
        <v>6</v>
      </c>
      <c r="B23" s="3"/>
      <c r="C23" s="33">
        <v>132797.41</v>
      </c>
    </row>
    <row r="24" spans="1:3" ht="12.75">
      <c r="A24" s="2" t="s">
        <v>7</v>
      </c>
      <c r="B24" s="3"/>
      <c r="C24" s="33">
        <v>82618</v>
      </c>
    </row>
    <row r="25" spans="1:3" ht="12.75">
      <c r="A25" s="2" t="s">
        <v>9</v>
      </c>
      <c r="B25" s="3"/>
      <c r="C25" s="19">
        <v>4</v>
      </c>
    </row>
    <row r="26" spans="1:3" ht="13.5" thickBot="1">
      <c r="A26" s="27" t="s">
        <v>13</v>
      </c>
      <c r="B26" s="21"/>
      <c r="C26" s="13">
        <f>SUM(C23:C24)</f>
        <v>215415.41</v>
      </c>
    </row>
    <row r="28" ht="13.5" thickBot="1"/>
    <row r="29" spans="1:3" ht="13.5" thickBot="1">
      <c r="A29" s="9" t="s">
        <v>59</v>
      </c>
      <c r="B29" s="7"/>
      <c r="C29" s="8"/>
    </row>
    <row r="30" spans="1:3" ht="12.75">
      <c r="A30" s="40"/>
      <c r="B30" s="41"/>
      <c r="C30" s="42"/>
    </row>
    <row r="31" spans="1:3" ht="12.75">
      <c r="A31" s="2" t="s">
        <v>6</v>
      </c>
      <c r="B31" s="3"/>
      <c r="C31" s="33">
        <v>101614.17</v>
      </c>
    </row>
    <row r="32" spans="1:3" ht="12.75">
      <c r="A32" s="2" t="s">
        <v>7</v>
      </c>
      <c r="B32" s="3"/>
      <c r="C32" s="33">
        <v>29204</v>
      </c>
    </row>
    <row r="33" spans="1:3" ht="12.75">
      <c r="A33" s="2" t="s">
        <v>9</v>
      </c>
      <c r="B33" s="3"/>
      <c r="C33" s="19">
        <v>3</v>
      </c>
    </row>
    <row r="34" spans="1:3" ht="13.5" thickBot="1">
      <c r="A34" s="27" t="s">
        <v>14</v>
      </c>
      <c r="B34" s="21"/>
      <c r="C34" s="13">
        <f>SUM(C31:C32)</f>
        <v>130818.17</v>
      </c>
    </row>
    <row r="36" ht="13.5" thickBot="1"/>
    <row r="37" spans="1:3" ht="13.5" thickBot="1">
      <c r="A37" s="9" t="s">
        <v>60</v>
      </c>
      <c r="B37" s="7"/>
      <c r="C37" s="8"/>
    </row>
    <row r="38" spans="1:3" ht="12.75">
      <c r="A38" s="40"/>
      <c r="B38" s="41"/>
      <c r="C38" s="42"/>
    </row>
    <row r="39" spans="1:3" ht="12.75">
      <c r="A39" s="2" t="s">
        <v>6</v>
      </c>
      <c r="B39" s="3"/>
      <c r="C39" s="33">
        <v>94868.99</v>
      </c>
    </row>
    <row r="40" spans="1:3" ht="12.75">
      <c r="A40" s="2" t="s">
        <v>7</v>
      </c>
      <c r="B40" s="3"/>
      <c r="C40" s="33">
        <v>8581</v>
      </c>
    </row>
    <row r="41" spans="1:3" ht="12.75">
      <c r="A41" s="2" t="s">
        <v>9</v>
      </c>
      <c r="B41" s="3"/>
      <c r="C41" s="19">
        <v>3</v>
      </c>
    </row>
    <row r="42" spans="1:3" ht="13.5" thickBot="1">
      <c r="A42" s="27" t="s">
        <v>15</v>
      </c>
      <c r="B42" s="21"/>
      <c r="C42" s="13">
        <f>SUM(C39:C40)</f>
        <v>103449.99</v>
      </c>
    </row>
    <row r="44" ht="13.5" thickBot="1"/>
    <row r="45" spans="1:3" ht="13.5" thickBot="1">
      <c r="A45" s="9" t="s">
        <v>61</v>
      </c>
      <c r="B45" s="7"/>
      <c r="C45" s="8"/>
    </row>
    <row r="46" spans="1:3" ht="12.75">
      <c r="A46" s="40"/>
      <c r="B46" s="41"/>
      <c r="C46" s="42"/>
    </row>
    <row r="47" spans="1:3" ht="12.75">
      <c r="A47" s="2" t="s">
        <v>6</v>
      </c>
      <c r="B47" s="3"/>
      <c r="C47" s="33">
        <v>81954.2</v>
      </c>
    </row>
    <row r="48" spans="1:3" ht="12.75">
      <c r="A48" s="2" t="s">
        <v>7</v>
      </c>
      <c r="B48" s="3"/>
      <c r="C48" s="33">
        <v>4578</v>
      </c>
    </row>
    <row r="49" spans="1:3" ht="12.75">
      <c r="A49" s="2" t="s">
        <v>9</v>
      </c>
      <c r="B49" s="3"/>
      <c r="C49" s="19">
        <v>2</v>
      </c>
    </row>
    <row r="50" spans="1:3" ht="13.5" thickBot="1">
      <c r="A50" s="27" t="s">
        <v>16</v>
      </c>
      <c r="B50" s="21"/>
      <c r="C50" s="13">
        <f>SUM(C47:C48)</f>
        <v>86532.2</v>
      </c>
    </row>
  </sheetData>
  <mergeCells count="12">
    <mergeCell ref="A46:C46"/>
    <mergeCell ref="A14:C14"/>
    <mergeCell ref="A30:C30"/>
    <mergeCell ref="A38:C38"/>
    <mergeCell ref="A22:C22"/>
    <mergeCell ref="G11:I11"/>
    <mergeCell ref="J11:L11"/>
    <mergeCell ref="A5:L5"/>
    <mergeCell ref="A6:C6"/>
    <mergeCell ref="D6:F6"/>
    <mergeCell ref="G6:I6"/>
    <mergeCell ref="J6:L6"/>
  </mergeCells>
  <printOptions/>
  <pageMargins left="0.75" right="0.75" top="1" bottom="1" header="0.5" footer="0.5"/>
  <pageSetup fitToHeight="1" fitToWidth="1" horizontalDpi="600" verticalDpi="600" orientation="landscape" paperSize="9" scale="71" r:id="rId1"/>
  <headerFooter alignWithMargins="0">
    <oddHeader>&amp;CLSC</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89"/>
  <sheetViews>
    <sheetView workbookViewId="0" topLeftCell="A28">
      <selection activeCell="D70" sqref="D70"/>
    </sheetView>
  </sheetViews>
  <sheetFormatPr defaultColWidth="9.140625" defaultRowHeight="12.75"/>
  <cols>
    <col min="1" max="1" width="16.8515625" style="0" customWidth="1"/>
    <col min="2" max="2" width="3.421875" style="0" customWidth="1"/>
    <col min="3" max="3" width="11.140625" style="0" customWidth="1"/>
    <col min="4" max="4" width="16.8515625" style="0" customWidth="1"/>
    <col min="5" max="5" width="3.57421875" style="0" customWidth="1"/>
    <col min="6" max="6" width="11.140625" style="0" customWidth="1"/>
    <col min="7" max="7" width="16.8515625" style="0" customWidth="1"/>
    <col min="8" max="8" width="2.8515625" style="0" customWidth="1"/>
    <col min="9" max="9" width="11.140625" style="0" customWidth="1"/>
    <col min="10" max="10" width="16.8515625" style="0" customWidth="1"/>
    <col min="11" max="11" width="3.140625" style="0" customWidth="1"/>
    <col min="12" max="12" width="11.140625" style="0" customWidth="1"/>
  </cols>
  <sheetData>
    <row r="1" spans="1:12" ht="12.75">
      <c r="A1" s="11" t="s">
        <v>5</v>
      </c>
      <c r="B1" s="3"/>
      <c r="C1" s="3"/>
      <c r="D1" s="3"/>
      <c r="E1" s="3"/>
      <c r="F1" s="3"/>
      <c r="G1" s="3"/>
      <c r="H1" s="3"/>
      <c r="I1" s="3"/>
      <c r="J1" s="3"/>
      <c r="K1" s="3"/>
      <c r="L1" s="3"/>
    </row>
    <row r="2" spans="1:12" ht="12.75">
      <c r="A2" s="11"/>
      <c r="B2" s="3"/>
      <c r="C2" s="3"/>
      <c r="D2" s="3"/>
      <c r="E2" s="3"/>
      <c r="F2" s="3"/>
      <c r="G2" s="3"/>
      <c r="H2" s="3"/>
      <c r="I2" s="3"/>
      <c r="J2" s="3"/>
      <c r="K2" s="3"/>
      <c r="L2" s="3"/>
    </row>
    <row r="3" spans="1:12" ht="12.75">
      <c r="A3" s="11" t="s">
        <v>26</v>
      </c>
      <c r="B3" s="3"/>
      <c r="C3" s="3"/>
      <c r="D3" s="3"/>
      <c r="E3" s="3"/>
      <c r="F3" s="3"/>
      <c r="G3" s="3"/>
      <c r="H3" s="3"/>
      <c r="I3" s="3"/>
      <c r="J3" s="3"/>
      <c r="K3" s="3"/>
      <c r="L3" s="3"/>
    </row>
    <row r="4" spans="1:12" ht="13.5" thickBot="1">
      <c r="A4" s="11"/>
      <c r="B4" s="3"/>
      <c r="C4" s="3"/>
      <c r="D4" s="3"/>
      <c r="E4" s="3"/>
      <c r="F4" s="3"/>
      <c r="G4" s="3"/>
      <c r="H4" s="3"/>
      <c r="I4" s="3"/>
      <c r="J4" s="3"/>
      <c r="K4" s="3"/>
      <c r="L4" s="3"/>
    </row>
    <row r="5" spans="1:12" ht="13.5" thickBot="1">
      <c r="A5" s="59" t="s">
        <v>62</v>
      </c>
      <c r="B5" s="60"/>
      <c r="C5" s="60"/>
      <c r="D5" s="60"/>
      <c r="E5" s="60"/>
      <c r="F5" s="60"/>
      <c r="G5" s="60"/>
      <c r="H5" s="60"/>
      <c r="I5" s="60"/>
      <c r="J5" s="60"/>
      <c r="K5" s="60"/>
      <c r="L5" s="61"/>
    </row>
    <row r="6" spans="1:13" ht="12.75">
      <c r="A6" s="44" t="s">
        <v>0</v>
      </c>
      <c r="B6" s="45"/>
      <c r="C6" s="46"/>
      <c r="D6" s="44" t="s">
        <v>1</v>
      </c>
      <c r="E6" s="45"/>
      <c r="F6" s="46"/>
      <c r="G6" s="44" t="s">
        <v>2</v>
      </c>
      <c r="H6" s="45"/>
      <c r="I6" s="46"/>
      <c r="J6" s="44" t="s">
        <v>3</v>
      </c>
      <c r="K6" s="45"/>
      <c r="L6" s="46"/>
      <c r="M6" s="1"/>
    </row>
    <row r="7" spans="1:13" ht="12.75">
      <c r="A7" s="2" t="s">
        <v>6</v>
      </c>
      <c r="B7" s="3"/>
      <c r="C7" s="12">
        <v>20830</v>
      </c>
      <c r="D7" s="2" t="s">
        <v>6</v>
      </c>
      <c r="E7" s="3"/>
      <c r="F7" s="12">
        <v>20830</v>
      </c>
      <c r="G7" s="2" t="s">
        <v>6</v>
      </c>
      <c r="H7" s="3"/>
      <c r="I7" s="12">
        <v>20830</v>
      </c>
      <c r="J7" s="2" t="s">
        <v>6</v>
      </c>
      <c r="K7" s="3"/>
      <c r="L7" s="12">
        <v>13887</v>
      </c>
      <c r="M7" s="1"/>
    </row>
    <row r="8" spans="1:13" ht="12.75">
      <c r="A8" s="2" t="s">
        <v>7</v>
      </c>
      <c r="B8" s="3"/>
      <c r="C8" s="12">
        <v>5200</v>
      </c>
      <c r="D8" s="2" t="s">
        <v>7</v>
      </c>
      <c r="E8" s="3"/>
      <c r="F8" s="12">
        <v>6818</v>
      </c>
      <c r="G8" s="2" t="s">
        <v>7</v>
      </c>
      <c r="H8" s="3"/>
      <c r="I8" s="12">
        <v>8470</v>
      </c>
      <c r="J8" s="2" t="s">
        <v>7</v>
      </c>
      <c r="K8" s="3"/>
      <c r="L8" s="12">
        <v>3129</v>
      </c>
      <c r="M8" s="1"/>
    </row>
    <row r="9" spans="1:13" ht="12.75">
      <c r="A9" s="2" t="s">
        <v>9</v>
      </c>
      <c r="B9" s="3"/>
      <c r="C9" s="19">
        <v>2</v>
      </c>
      <c r="D9" s="2" t="s">
        <v>9</v>
      </c>
      <c r="E9" s="3"/>
      <c r="F9" s="19">
        <v>2</v>
      </c>
      <c r="G9" s="2" t="s">
        <v>9</v>
      </c>
      <c r="H9" s="3"/>
      <c r="I9" s="19">
        <v>2</v>
      </c>
      <c r="J9" s="2" t="s">
        <v>9</v>
      </c>
      <c r="K9" s="3"/>
      <c r="L9" s="19">
        <v>2</v>
      </c>
      <c r="M9" s="1"/>
    </row>
    <row r="10" spans="1:12" ht="13.5" thickBot="1">
      <c r="A10" s="4" t="s">
        <v>8</v>
      </c>
      <c r="B10" s="5"/>
      <c r="C10" s="13">
        <f>SUM(C7:C8)</f>
        <v>26030</v>
      </c>
      <c r="D10" s="4" t="s">
        <v>8</v>
      </c>
      <c r="E10" s="5"/>
      <c r="F10" s="13">
        <f>SUM(F7:F8)</f>
        <v>27648</v>
      </c>
      <c r="G10" s="4" t="s">
        <v>8</v>
      </c>
      <c r="H10" s="5"/>
      <c r="I10" s="13">
        <f>SUM(I7:I8)</f>
        <v>29300</v>
      </c>
      <c r="J10" s="4" t="s">
        <v>8</v>
      </c>
      <c r="K10" s="5"/>
      <c r="L10" s="13">
        <f>SUM(L7:L8)</f>
        <v>17016</v>
      </c>
    </row>
    <row r="11" spans="1:12" ht="13.5" thickBot="1">
      <c r="A11" s="3"/>
      <c r="B11" s="3"/>
      <c r="C11" s="14"/>
      <c r="D11" s="3"/>
      <c r="E11" s="3"/>
      <c r="F11" s="14"/>
      <c r="G11" s="47" t="s">
        <v>10</v>
      </c>
      <c r="H11" s="48"/>
      <c r="I11" s="49"/>
      <c r="J11" s="50">
        <f>SUM(C10+F10+I10+L10)</f>
        <v>99994</v>
      </c>
      <c r="K11" s="51"/>
      <c r="L11" s="52"/>
    </row>
    <row r="12" spans="1:12" ht="13.5" thickBot="1">
      <c r="A12" s="11"/>
      <c r="B12" s="3"/>
      <c r="C12" s="3"/>
      <c r="D12" s="3"/>
      <c r="E12" s="3"/>
      <c r="F12" s="3"/>
      <c r="G12" s="3"/>
      <c r="H12" s="3"/>
      <c r="I12" s="3"/>
      <c r="J12" s="3"/>
      <c r="K12" s="3"/>
      <c r="L12" s="3"/>
    </row>
    <row r="13" spans="1:12" ht="13.5" thickBot="1">
      <c r="A13" s="59" t="s">
        <v>63</v>
      </c>
      <c r="B13" s="60"/>
      <c r="C13" s="61"/>
      <c r="D13" s="24"/>
      <c r="E13" s="24"/>
      <c r="F13" s="24"/>
      <c r="G13" s="24"/>
      <c r="H13" s="24"/>
      <c r="I13" s="24"/>
      <c r="J13" s="24"/>
      <c r="K13" s="24"/>
      <c r="L13" s="24"/>
    </row>
    <row r="14" spans="1:13" ht="12.75">
      <c r="A14" s="40"/>
      <c r="B14" s="41"/>
      <c r="C14" s="42"/>
      <c r="D14" s="40"/>
      <c r="E14" s="41"/>
      <c r="F14" s="41"/>
      <c r="G14" s="55"/>
      <c r="H14" s="41"/>
      <c r="I14" s="41"/>
      <c r="J14" s="55"/>
      <c r="K14" s="41"/>
      <c r="L14" s="41"/>
      <c r="M14" s="1"/>
    </row>
    <row r="15" spans="1:13" ht="12.75">
      <c r="A15" s="2" t="s">
        <v>6</v>
      </c>
      <c r="B15" s="3"/>
      <c r="C15" s="12">
        <v>80419</v>
      </c>
      <c r="D15" s="2"/>
      <c r="E15" s="3"/>
      <c r="F15" s="20"/>
      <c r="G15" s="3"/>
      <c r="H15" s="3"/>
      <c r="I15" s="20"/>
      <c r="J15" s="3"/>
      <c r="K15" s="3"/>
      <c r="L15" s="20"/>
      <c r="M15" s="1"/>
    </row>
    <row r="16" spans="1:13" ht="12.75">
      <c r="A16" s="2" t="s">
        <v>7</v>
      </c>
      <c r="B16" s="3"/>
      <c r="C16" s="12">
        <v>30574</v>
      </c>
      <c r="D16" s="2"/>
      <c r="E16" s="3"/>
      <c r="F16" s="20"/>
      <c r="G16" s="3"/>
      <c r="H16" s="3"/>
      <c r="I16" s="20"/>
      <c r="J16" s="3"/>
      <c r="K16" s="3"/>
      <c r="L16" s="20"/>
      <c r="M16" s="1"/>
    </row>
    <row r="17" spans="1:13" ht="12.75">
      <c r="A17" s="2" t="s">
        <v>9</v>
      </c>
      <c r="B17" s="3"/>
      <c r="C17" s="19">
        <v>2</v>
      </c>
      <c r="D17" s="2"/>
      <c r="E17" s="3"/>
      <c r="F17" s="20"/>
      <c r="G17" s="3"/>
      <c r="H17" s="3"/>
      <c r="I17" s="20"/>
      <c r="J17" s="3"/>
      <c r="K17" s="3"/>
      <c r="L17" s="20"/>
      <c r="M17" s="1"/>
    </row>
    <row r="18" spans="1:12" ht="13.5" thickBot="1">
      <c r="A18" s="27" t="s">
        <v>11</v>
      </c>
      <c r="B18" s="21"/>
      <c r="C18" s="13">
        <f>SUM(C15:C16)</f>
        <v>110993</v>
      </c>
      <c r="D18" s="63"/>
      <c r="E18" s="62"/>
      <c r="F18" s="62"/>
      <c r="G18" s="54"/>
      <c r="H18" s="62"/>
      <c r="I18" s="62"/>
      <c r="J18" s="54"/>
      <c r="K18" s="62"/>
      <c r="L18" s="62"/>
    </row>
    <row r="20" ht="13.5" thickBot="1"/>
    <row r="21" spans="1:12" ht="13.5" thickBot="1">
      <c r="A21" s="59" t="s">
        <v>64</v>
      </c>
      <c r="B21" s="60"/>
      <c r="C21" s="61"/>
      <c r="D21" s="24"/>
      <c r="E21" s="24"/>
      <c r="F21" s="24"/>
      <c r="G21" s="24"/>
      <c r="H21" s="24"/>
      <c r="I21" s="24"/>
      <c r="J21" s="24"/>
      <c r="K21" s="24"/>
      <c r="L21" s="24"/>
    </row>
    <row r="22" spans="1:13" ht="12.75">
      <c r="A22" s="40"/>
      <c r="B22" s="41"/>
      <c r="C22" s="42"/>
      <c r="D22" s="40"/>
      <c r="E22" s="41"/>
      <c r="F22" s="41"/>
      <c r="G22" s="55"/>
      <c r="H22" s="41"/>
      <c r="I22" s="41"/>
      <c r="J22" s="55"/>
      <c r="K22" s="41"/>
      <c r="L22" s="41"/>
      <c r="M22" s="1"/>
    </row>
    <row r="23" spans="1:13" ht="12.75">
      <c r="A23" s="2" t="s">
        <v>6</v>
      </c>
      <c r="B23" s="3"/>
      <c r="C23" s="12">
        <v>77111</v>
      </c>
      <c r="D23" s="2"/>
      <c r="E23" s="3"/>
      <c r="F23" s="20"/>
      <c r="G23" s="3"/>
      <c r="H23" s="3"/>
      <c r="I23" s="20"/>
      <c r="J23" s="3"/>
      <c r="K23" s="3"/>
      <c r="L23" s="20"/>
      <c r="M23" s="1"/>
    </row>
    <row r="24" spans="1:13" ht="12.75">
      <c r="A24" s="2" t="s">
        <v>7</v>
      </c>
      <c r="B24" s="3"/>
      <c r="C24" s="12">
        <v>18199</v>
      </c>
      <c r="D24" s="2"/>
      <c r="E24" s="3"/>
      <c r="F24" s="20"/>
      <c r="G24" s="3"/>
      <c r="H24" s="3"/>
      <c r="I24" s="20"/>
      <c r="J24" s="3"/>
      <c r="K24" s="3"/>
      <c r="L24" s="20"/>
      <c r="M24" s="1"/>
    </row>
    <row r="25" spans="1:13" ht="12.75">
      <c r="A25" s="2" t="s">
        <v>9</v>
      </c>
      <c r="B25" s="3"/>
      <c r="C25" s="19">
        <v>2</v>
      </c>
      <c r="D25" s="2"/>
      <c r="E25" s="3"/>
      <c r="F25" s="20"/>
      <c r="G25" s="3"/>
      <c r="H25" s="3"/>
      <c r="I25" s="20"/>
      <c r="J25" s="3"/>
      <c r="K25" s="3"/>
      <c r="L25" s="20"/>
      <c r="M25" s="1"/>
    </row>
    <row r="26" spans="1:12" ht="13.5" thickBot="1">
      <c r="A26" s="27" t="s">
        <v>13</v>
      </c>
      <c r="B26" s="21"/>
      <c r="C26" s="13">
        <f>SUM(C23:C24)</f>
        <v>95310</v>
      </c>
      <c r="D26" s="63"/>
      <c r="E26" s="62"/>
      <c r="F26" s="62"/>
      <c r="G26" s="54"/>
      <c r="H26" s="62"/>
      <c r="I26" s="62"/>
      <c r="J26" s="54"/>
      <c r="K26" s="62"/>
      <c r="L26" s="62"/>
    </row>
    <row r="27" ht="13.5" thickBot="1"/>
    <row r="28" spans="1:3" ht="13.5" thickBot="1">
      <c r="A28" s="59" t="s">
        <v>65</v>
      </c>
      <c r="B28" s="60"/>
      <c r="C28" s="61"/>
    </row>
    <row r="29" spans="1:3" ht="12.75">
      <c r="A29" s="40"/>
      <c r="B29" s="41"/>
      <c r="C29" s="42"/>
    </row>
    <row r="30" spans="1:3" ht="12.75">
      <c r="A30" s="2" t="s">
        <v>6</v>
      </c>
      <c r="B30" s="3"/>
      <c r="C30" s="12">
        <v>71133</v>
      </c>
    </row>
    <row r="31" spans="1:3" ht="12.75">
      <c r="A31" s="2" t="s">
        <v>7</v>
      </c>
      <c r="B31" s="3"/>
      <c r="C31" s="12">
        <v>13724</v>
      </c>
    </row>
    <row r="32" spans="1:3" ht="12.75">
      <c r="A32" s="2" t="s">
        <v>9</v>
      </c>
      <c r="B32" s="3"/>
      <c r="C32" s="19">
        <v>2</v>
      </c>
    </row>
    <row r="33" spans="1:3" ht="13.5" thickBot="1">
      <c r="A33" s="27" t="s">
        <v>14</v>
      </c>
      <c r="B33" s="21"/>
      <c r="C33" s="13">
        <f>SUM(C30:C31)</f>
        <v>84857</v>
      </c>
    </row>
    <row r="34" ht="13.5" thickBot="1"/>
    <row r="35" spans="1:3" ht="13.5" thickBot="1">
      <c r="A35" s="59" t="s">
        <v>66</v>
      </c>
      <c r="B35" s="60"/>
      <c r="C35" s="61"/>
    </row>
    <row r="36" spans="1:3" ht="12.75">
      <c r="A36" s="40"/>
      <c r="B36" s="41"/>
      <c r="C36" s="42"/>
    </row>
    <row r="37" spans="1:3" ht="12.75">
      <c r="A37" s="2" t="s">
        <v>6</v>
      </c>
      <c r="B37" s="3"/>
      <c r="C37" s="12">
        <v>68005</v>
      </c>
    </row>
    <row r="38" spans="1:3" ht="12.75">
      <c r="A38" s="2" t="s">
        <v>7</v>
      </c>
      <c r="B38" s="3"/>
      <c r="C38" s="12">
        <v>16542</v>
      </c>
    </row>
    <row r="39" spans="1:3" ht="12.75">
      <c r="A39" s="2" t="s">
        <v>9</v>
      </c>
      <c r="B39" s="3"/>
      <c r="C39" s="19">
        <v>2</v>
      </c>
    </row>
    <row r="40" spans="1:3" ht="13.5" thickBot="1">
      <c r="A40" s="27" t="s">
        <v>15</v>
      </c>
      <c r="B40" s="21"/>
      <c r="C40" s="13">
        <f>SUM(C37:C38)</f>
        <v>84547</v>
      </c>
    </row>
    <row r="41" spans="1:3" ht="13.5" thickBot="1">
      <c r="A41" s="25"/>
      <c r="B41" s="25"/>
      <c r="C41" s="14"/>
    </row>
    <row r="42" spans="1:3" ht="13.5" thickBot="1">
      <c r="A42" s="59" t="s">
        <v>67</v>
      </c>
      <c r="B42" s="60"/>
      <c r="C42" s="61"/>
    </row>
    <row r="43" spans="1:3" ht="12.75">
      <c r="A43" s="40"/>
      <c r="B43" s="41"/>
      <c r="C43" s="42"/>
    </row>
    <row r="44" spans="1:3" ht="12.75">
      <c r="A44" s="2" t="s">
        <v>6</v>
      </c>
      <c r="B44" s="3"/>
      <c r="C44" s="12">
        <v>65241</v>
      </c>
    </row>
    <row r="45" spans="1:3" ht="12.75">
      <c r="A45" s="2" t="s">
        <v>7</v>
      </c>
      <c r="B45" s="3"/>
      <c r="C45" s="12">
        <v>11561</v>
      </c>
    </row>
    <row r="46" spans="1:3" ht="12.75">
      <c r="A46" s="2" t="s">
        <v>9</v>
      </c>
      <c r="B46" s="3"/>
      <c r="C46" s="19">
        <v>2</v>
      </c>
    </row>
    <row r="47" spans="1:3" ht="13.5" thickBot="1">
      <c r="A47" s="27" t="s">
        <v>16</v>
      </c>
      <c r="B47" s="21"/>
      <c r="C47" s="13">
        <f>SUM(C44:C45)</f>
        <v>76802</v>
      </c>
    </row>
    <row r="48" spans="1:3" ht="13.5" thickBot="1">
      <c r="A48" s="25"/>
      <c r="B48" s="25"/>
      <c r="C48" s="14"/>
    </row>
    <row r="49" spans="1:3" ht="13.5" thickBot="1">
      <c r="A49" s="59" t="s">
        <v>68</v>
      </c>
      <c r="B49" s="60"/>
      <c r="C49" s="61"/>
    </row>
    <row r="50" spans="1:3" ht="12.75">
      <c r="A50" s="40"/>
      <c r="B50" s="41"/>
      <c r="C50" s="42"/>
    </row>
    <row r="51" spans="1:3" ht="12.75">
      <c r="A51" s="2" t="s">
        <v>6</v>
      </c>
      <c r="B51" s="3"/>
      <c r="C51" s="12">
        <v>62780</v>
      </c>
    </row>
    <row r="52" spans="1:3" ht="12.75">
      <c r="A52" s="2" t="s">
        <v>7</v>
      </c>
      <c r="B52" s="3"/>
      <c r="C52" s="12">
        <v>12219</v>
      </c>
    </row>
    <row r="53" spans="1:3" ht="12.75">
      <c r="A53" s="2" t="s">
        <v>9</v>
      </c>
      <c r="B53" s="3"/>
      <c r="C53" s="19">
        <v>2</v>
      </c>
    </row>
    <row r="54" spans="1:3" ht="13.5" thickBot="1">
      <c r="A54" s="27" t="s">
        <v>17</v>
      </c>
      <c r="B54" s="21"/>
      <c r="C54" s="13">
        <f>SUM(C51:C52)</f>
        <v>74999</v>
      </c>
    </row>
    <row r="55" ht="13.5" thickBot="1"/>
    <row r="56" spans="1:3" ht="13.5" thickBot="1">
      <c r="A56" s="59" t="s">
        <v>69</v>
      </c>
      <c r="B56" s="60"/>
      <c r="C56" s="61"/>
    </row>
    <row r="57" spans="1:3" ht="12.75">
      <c r="A57" s="40"/>
      <c r="B57" s="41"/>
      <c r="C57" s="42"/>
    </row>
    <row r="58" spans="1:3" ht="12.75">
      <c r="A58" s="2" t="s">
        <v>6</v>
      </c>
      <c r="B58" s="3"/>
      <c r="C58" s="12">
        <v>61277</v>
      </c>
    </row>
    <row r="59" spans="1:3" ht="12.75">
      <c r="A59" s="2" t="s">
        <v>7</v>
      </c>
      <c r="B59" s="3"/>
      <c r="C59" s="12">
        <v>16095</v>
      </c>
    </row>
    <row r="60" spans="1:3" ht="12.75">
      <c r="A60" s="2" t="s">
        <v>9</v>
      </c>
      <c r="B60" s="3"/>
      <c r="C60" s="19">
        <v>2</v>
      </c>
    </row>
    <row r="61" spans="1:3" ht="13.5" thickBot="1">
      <c r="A61" s="27" t="s">
        <v>18</v>
      </c>
      <c r="B61" s="21"/>
      <c r="C61" s="13">
        <f>SUM(C58:C59)</f>
        <v>77372</v>
      </c>
    </row>
    <row r="62" ht="13.5" thickBot="1"/>
    <row r="63" spans="1:3" ht="13.5" thickBot="1">
      <c r="A63" s="59" t="s">
        <v>70</v>
      </c>
      <c r="B63" s="60"/>
      <c r="C63" s="61"/>
    </row>
    <row r="64" spans="1:3" ht="12.75">
      <c r="A64" s="40"/>
      <c r="B64" s="41"/>
      <c r="C64" s="42"/>
    </row>
    <row r="65" spans="1:3" ht="12.75">
      <c r="A65" s="2" t="s">
        <v>6</v>
      </c>
      <c r="B65" s="3"/>
      <c r="C65" s="12">
        <v>61034</v>
      </c>
    </row>
    <row r="66" spans="1:3" ht="12.75">
      <c r="A66" s="2" t="s">
        <v>7</v>
      </c>
      <c r="B66" s="3"/>
      <c r="C66" s="12">
        <v>12432</v>
      </c>
    </row>
    <row r="67" spans="1:3" ht="12.75">
      <c r="A67" s="2" t="s">
        <v>9</v>
      </c>
      <c r="B67" s="3"/>
      <c r="C67" s="19">
        <v>2</v>
      </c>
    </row>
    <row r="68" spans="1:3" ht="13.5" thickBot="1">
      <c r="A68" s="27" t="s">
        <v>19</v>
      </c>
      <c r="B68" s="21"/>
      <c r="C68" s="13">
        <f>SUM(C65:C66)</f>
        <v>73466</v>
      </c>
    </row>
    <row r="69" ht="13.5" thickBot="1"/>
    <row r="70" spans="1:3" ht="13.5" thickBot="1">
      <c r="A70" s="59" t="s">
        <v>71</v>
      </c>
      <c r="B70" s="60"/>
      <c r="C70" s="61"/>
    </row>
    <row r="71" spans="1:3" ht="12.75">
      <c r="A71" s="40"/>
      <c r="B71" s="41"/>
      <c r="C71" s="42"/>
    </row>
    <row r="72" spans="1:3" ht="12.75">
      <c r="A72" s="2" t="s">
        <v>6</v>
      </c>
      <c r="B72" s="3"/>
      <c r="C72" s="12">
        <v>78764</v>
      </c>
    </row>
    <row r="73" spans="1:3" ht="12.75">
      <c r="A73" s="2" t="s">
        <v>7</v>
      </c>
      <c r="B73" s="3"/>
      <c r="C73" s="12">
        <v>10102</v>
      </c>
    </row>
    <row r="74" spans="1:3" ht="12.75">
      <c r="A74" s="2" t="s">
        <v>9</v>
      </c>
      <c r="B74" s="3"/>
      <c r="C74" s="19">
        <v>2</v>
      </c>
    </row>
    <row r="75" spans="1:3" ht="13.5" thickBot="1">
      <c r="A75" s="27" t="s">
        <v>27</v>
      </c>
      <c r="B75" s="21"/>
      <c r="C75" s="13">
        <f>SUM(C72:C73)</f>
        <v>88866</v>
      </c>
    </row>
    <row r="76" ht="13.5" thickBot="1"/>
    <row r="77" spans="1:3" ht="13.5" thickBot="1">
      <c r="A77" s="59" t="s">
        <v>72</v>
      </c>
      <c r="B77" s="60"/>
      <c r="C77" s="61"/>
    </row>
    <row r="78" spans="1:3" ht="12.75">
      <c r="A78" s="40"/>
      <c r="B78" s="41"/>
      <c r="C78" s="42"/>
    </row>
    <row r="79" spans="1:3" ht="12.75">
      <c r="A79" s="2" t="s">
        <v>6</v>
      </c>
      <c r="B79" s="3"/>
      <c r="C79" s="12">
        <v>44750</v>
      </c>
    </row>
    <row r="80" spans="1:3" ht="12.75">
      <c r="A80" s="2" t="s">
        <v>7</v>
      </c>
      <c r="B80" s="3"/>
      <c r="C80" s="12">
        <v>10901</v>
      </c>
    </row>
    <row r="81" spans="1:3" ht="12.75">
      <c r="A81" s="2" t="s">
        <v>9</v>
      </c>
      <c r="B81" s="3"/>
      <c r="C81" s="19">
        <v>1</v>
      </c>
    </row>
    <row r="82" spans="1:3" ht="13.5" thickBot="1">
      <c r="A82" s="27" t="s">
        <v>74</v>
      </c>
      <c r="B82" s="21"/>
      <c r="C82" s="13">
        <f>SUM(C79:C80)</f>
        <v>55651</v>
      </c>
    </row>
    <row r="83" ht="13.5" thickBot="1"/>
    <row r="84" spans="1:3" ht="13.5" thickBot="1">
      <c r="A84" s="59" t="s">
        <v>73</v>
      </c>
      <c r="B84" s="60"/>
      <c r="C84" s="61"/>
    </row>
    <row r="85" spans="1:3" ht="12.75">
      <c r="A85" s="40"/>
      <c r="B85" s="41"/>
      <c r="C85" s="42"/>
    </row>
    <row r="86" spans="1:3" ht="12.75">
      <c r="A86" s="2" t="s">
        <v>6</v>
      </c>
      <c r="B86" s="3"/>
      <c r="C86" s="12">
        <v>42568</v>
      </c>
    </row>
    <row r="87" spans="1:3" ht="12.75">
      <c r="A87" s="2" t="s">
        <v>7</v>
      </c>
      <c r="B87" s="3"/>
      <c r="C87" s="12">
        <v>8188</v>
      </c>
    </row>
    <row r="88" spans="1:3" ht="12.75">
      <c r="A88" s="2" t="s">
        <v>9</v>
      </c>
      <c r="B88" s="3"/>
      <c r="C88" s="19">
        <v>1</v>
      </c>
    </row>
    <row r="89" spans="1:3" ht="13.5" thickBot="1">
      <c r="A89" s="27" t="s">
        <v>75</v>
      </c>
      <c r="B89" s="21"/>
      <c r="C89" s="13">
        <f>SUM(C86:C87)</f>
        <v>50756</v>
      </c>
    </row>
  </sheetData>
  <mergeCells count="41">
    <mergeCell ref="G11:I11"/>
    <mergeCell ref="J11:L11"/>
    <mergeCell ref="D18:F18"/>
    <mergeCell ref="D26:F26"/>
    <mergeCell ref="G26:I26"/>
    <mergeCell ref="J26:L26"/>
    <mergeCell ref="G14:I14"/>
    <mergeCell ref="J14:L14"/>
    <mergeCell ref="A5:L5"/>
    <mergeCell ref="A6:C6"/>
    <mergeCell ref="D6:F6"/>
    <mergeCell ref="G6:I6"/>
    <mergeCell ref="J6:L6"/>
    <mergeCell ref="A84:C84"/>
    <mergeCell ref="A85:C85"/>
    <mergeCell ref="A77:C77"/>
    <mergeCell ref="A78:C78"/>
    <mergeCell ref="A70:C70"/>
    <mergeCell ref="A71:C71"/>
    <mergeCell ref="A63:C63"/>
    <mergeCell ref="A64:C64"/>
    <mergeCell ref="A57:C57"/>
    <mergeCell ref="A49:C49"/>
    <mergeCell ref="A50:C50"/>
    <mergeCell ref="A56:C56"/>
    <mergeCell ref="A28:C28"/>
    <mergeCell ref="A29:C29"/>
    <mergeCell ref="A36:C36"/>
    <mergeCell ref="A43:C43"/>
    <mergeCell ref="A42:C42"/>
    <mergeCell ref="A35:C35"/>
    <mergeCell ref="A13:C13"/>
    <mergeCell ref="G18:I18"/>
    <mergeCell ref="J18:L18"/>
    <mergeCell ref="A22:C22"/>
    <mergeCell ref="D22:F22"/>
    <mergeCell ref="G22:I22"/>
    <mergeCell ref="J22:L22"/>
    <mergeCell ref="A21:C21"/>
    <mergeCell ref="A14:C14"/>
    <mergeCell ref="D14:F14"/>
  </mergeCells>
  <printOptions/>
  <pageMargins left="0.75" right="0.75" top="1" bottom="1" header="0.5" footer="0.5"/>
  <pageSetup fitToHeight="2" fitToWidth="1" horizontalDpi="600" verticalDpi="600" orientation="landscape" paperSize="9" scale="79" r:id="rId1"/>
  <headerFooter alignWithMargins="0">
    <oddHeader>&amp;CLand Registry</oddHead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Tarjit Chal</dc:creator>
  <cp:keywords/>
  <dc:description/>
  <cp:lastModifiedBy>sourkel</cp:lastModifiedBy>
  <cp:lastPrinted>2008-06-10T20:32:52Z</cp:lastPrinted>
  <dcterms:created xsi:type="dcterms:W3CDTF">2008-03-18T09:56:52Z</dcterms:created>
  <dcterms:modified xsi:type="dcterms:W3CDTF">2008-06-20T12:46:57Z</dcterms:modified>
  <cp:category/>
  <cp:version/>
  <cp:contentType/>
  <cp:contentStatus/>
</cp:coreProperties>
</file>