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MyckwTCai22N+uwXn35jNwmglwWf9LnL5ObXYG4q9L5Xltk1OBTqh2GGzUpxO0696EzOjBCadJrzQC29bEMXhw==" workbookSaltValue="ZpEHwhNEXYc9cWQ+42P2Gw==" workbookSpinCount="100000" lockStructure="1"/>
  <bookViews>
    <workbookView xWindow="5328" yWindow="588" windowWidth="19896" windowHeight="6948"/>
  </bookViews>
  <sheets>
    <sheet name="User Guide" sheetId="4" r:id="rId1"/>
    <sheet name="Glossary" sheetId="5" state="hidden" r:id="rId2"/>
    <sheet name="Data&amp;Calcs" sheetId="6" state="hidden" r:id="rId3"/>
    <sheet name="Ready Reckoner" sheetId="7" r:id="rId4"/>
  </sheets>
  <definedNames>
    <definedName name="_xlnm._FilterDatabase" localSheetId="1" hidden="1">Glossary!$A$10:$C$48</definedName>
    <definedName name="BoardersWeighting">'Data&amp;Calcs'!$B$7</definedName>
    <definedName name="DFC_Allocation">'Data&amp;Calcs'!$C$16</definedName>
    <definedName name="Eligibility_data">Glossary!$C$11:$C$48</definedName>
    <definedName name="Expected_Funding">'Ready Reckoner'!$B$25</definedName>
    <definedName name="Inst_LumpSum">'Data&amp;Calcs'!$A$13</definedName>
    <definedName name="Institution_List_Data">Glossary!$A$11:$A$48</definedName>
    <definedName name="Institution_Type">'Ready Reckoner'!$B$11</definedName>
    <definedName name="Lump_Sum_Element">'Data&amp;Calcs'!$C$13</definedName>
    <definedName name="NewSchool">'Ready Reckoner'!$B$7</definedName>
    <definedName name="NursuryBoarders">'Ready Reckoner'!$D$16</definedName>
    <definedName name="NursuryPupils">'Ready Reckoner'!$C$16</definedName>
    <definedName name="NursuryWeighting">'Data&amp;Calcs'!$B$2</definedName>
    <definedName name="PrimaryBoarders">'Ready Reckoner'!$D$17</definedName>
    <definedName name="PrimaryPupils">'Ready Reckoner'!$C$17</definedName>
    <definedName name="PrimaryWeighting">'Data&amp;Calcs'!$B$3</definedName>
    <definedName name="Pupil_Weighted_Element">'Data&amp;Calcs'!$B$16</definedName>
    <definedName name="SecondaryBoarders">'Ready Reckoner'!$D$18</definedName>
    <definedName name="SecondaryPupils">'Ready Reckoner'!$C$18</definedName>
    <definedName name="SecondaryWeighting">'Data&amp;Calcs'!$B$4</definedName>
    <definedName name="SixthFormBoarders">'Ready Reckoner'!$D$19</definedName>
    <definedName name="SixthFormPupils">'Ready Reckoner'!$C$19</definedName>
    <definedName name="SixthFormWeighting">'Data&amp;Calcs'!$B$5</definedName>
    <definedName name="Special_Places">'Ready Reckoner'!$C$20</definedName>
    <definedName name="SpecialWeighting">'Data&amp;Calcs'!$B$6</definedName>
    <definedName name="VA_CHECK">'Data&amp;Calcs'!$B$13</definedName>
    <definedName name="VA_Uplift">'Data&amp;Calcs'!$G$2</definedName>
    <definedName name="Weighted_Pupil_Rate">'Data&amp;Calcs'!$A$16</definedName>
    <definedName name="Weighted_Pupils_By_Inst">'Data&amp;Calcs'!$D$8</definedName>
    <definedName name="Weighting_Data">Glossary!$B$11:$B$48</definedName>
    <definedName name="Z_FD9879F2_8D7A_4469_9A0E_F29AF0BA7067_.wvu.FilterData" localSheetId="1" hidden="1">Glossary!$A$10:$C$48</definedName>
  </definedNames>
  <calcPr calcId="162913"/>
  <customWorkbookViews>
    <customWorkbookView name="GANGULI, Arpan - Personal View" guid="{FD9879F2-8D7A-4469-9A0E-F29AF0BA7067}" mergeInterval="0" personalView="1" maximized="1" xWindow="-13" yWindow="-13" windowWidth="3026" windowHeight="1946" activeSheetId="4" showComments="commIndAndComment"/>
  </customWorkbookViews>
</workbook>
</file>

<file path=xl/calcChain.xml><?xml version="1.0" encoding="utf-8"?>
<calcChain xmlns="http://schemas.openxmlformats.org/spreadsheetml/2006/main">
  <c r="D25" i="7" l="1"/>
  <c r="B13" i="6" l="1"/>
  <c r="C13" i="6" l="1"/>
  <c r="B27" i="7" l="1"/>
  <c r="C7" i="6" l="1"/>
  <c r="D7" i="6" l="1"/>
  <c r="C6" i="6"/>
  <c r="C5" i="6"/>
  <c r="C4" i="6"/>
  <c r="D4" i="6" s="1"/>
  <c r="C3" i="6"/>
  <c r="C2" i="6"/>
  <c r="D2" i="6" s="1"/>
  <c r="D3" i="6" l="1"/>
  <c r="D5" i="6"/>
  <c r="D6" i="6"/>
  <c r="C8" i="6"/>
  <c r="D8" i="6" l="1"/>
  <c r="B16" i="6" s="1"/>
  <c r="C16" i="6" l="1"/>
  <c r="B25" i="7" s="1"/>
  <c r="B24" i="7" l="1"/>
</calcChain>
</file>

<file path=xl/sharedStrings.xml><?xml version="1.0" encoding="utf-8"?>
<sst xmlns="http://schemas.openxmlformats.org/spreadsheetml/2006/main" count="213" uniqueCount="96">
  <si>
    <t>Nursury</t>
  </si>
  <si>
    <t>Primary</t>
  </si>
  <si>
    <t>Secondary</t>
  </si>
  <si>
    <t>Boarders</t>
  </si>
  <si>
    <t>Education Phase</t>
  </si>
  <si>
    <t>Sixth Form</t>
  </si>
  <si>
    <t>Special/PRU</t>
  </si>
  <si>
    <t>Weighting</t>
  </si>
  <si>
    <t>VA Uplift</t>
  </si>
  <si>
    <t>Institution Lump Sum</t>
  </si>
  <si>
    <t>Per weighted pupil weight</t>
  </si>
  <si>
    <t>Institution List</t>
  </si>
  <si>
    <t>Yes</t>
  </si>
  <si>
    <t>No</t>
  </si>
  <si>
    <t>Type of Institution</t>
  </si>
  <si>
    <t>Yes/No dropdown Data</t>
  </si>
  <si>
    <t>Pupil Numbers</t>
  </si>
  <si>
    <t>VA Check</t>
  </si>
  <si>
    <t>Lump Sum</t>
  </si>
  <si>
    <t>Pupil Weighted element</t>
  </si>
  <si>
    <t>DFC</t>
  </si>
  <si>
    <t>Weighted Pupils dependent on institution Type</t>
  </si>
  <si>
    <t>Further Education</t>
  </si>
  <si>
    <t>Academy 16-19 Converter</t>
  </si>
  <si>
    <t>Academy 16-19 Sponsor Led</t>
  </si>
  <si>
    <t>Academy Alternative Provision Converter</t>
  </si>
  <si>
    <t>Academy Alternative Provision Sponsor Led</t>
  </si>
  <si>
    <t>Academy Converter</t>
  </si>
  <si>
    <t>Academy Special Converter</t>
  </si>
  <si>
    <t>Academy Special Sponsor Led</t>
  </si>
  <si>
    <t>Academy Sponsor Led</t>
  </si>
  <si>
    <t>British Schools Overseas</t>
  </si>
  <si>
    <t>City Technology College</t>
  </si>
  <si>
    <t>Community School</t>
  </si>
  <si>
    <t>Community Special School</t>
  </si>
  <si>
    <t>Foundation School</t>
  </si>
  <si>
    <t>Foundation Special School</t>
  </si>
  <si>
    <t>Free Schools</t>
  </si>
  <si>
    <t>Free Schools - 16-19</t>
  </si>
  <si>
    <t>Free Schools - Alternative Provision</t>
  </si>
  <si>
    <t>Free Schools Special</t>
  </si>
  <si>
    <t>Higher Education Institutions</t>
  </si>
  <si>
    <t>Institution funded by other Government Department</t>
  </si>
  <si>
    <t>LA Nursery School</t>
  </si>
  <si>
    <t>Miscellaneous</t>
  </si>
  <si>
    <t>Non-Maintained Special School</t>
  </si>
  <si>
    <t>Offshore Schools</t>
  </si>
  <si>
    <t>Other Independent School</t>
  </si>
  <si>
    <t>Other Independent Special School</t>
  </si>
  <si>
    <t>Pupil Referral Unit</t>
  </si>
  <si>
    <t>Secure Units</t>
  </si>
  <si>
    <t>Service Childrens Education</t>
  </si>
  <si>
    <t>Sixth Form Centres</t>
  </si>
  <si>
    <t>Special Post 16 Institution</t>
  </si>
  <si>
    <t>Studio Schools</t>
  </si>
  <si>
    <t>University Technical College</t>
  </si>
  <si>
    <t>Voluntary Aided School</t>
  </si>
  <si>
    <t>Voluntary Controlled School</t>
  </si>
  <si>
    <t>Welsh Establishment</t>
  </si>
  <si>
    <t>Phase weightings</t>
  </si>
  <si>
    <t>Boarders (any phase)</t>
  </si>
  <si>
    <t>Weighting type (Normal or higher)</t>
  </si>
  <si>
    <t>Normal</t>
  </si>
  <si>
    <t>Higher</t>
  </si>
  <si>
    <t>N/A</t>
  </si>
  <si>
    <t>All pupils at special Schools, NMSS, SPI, AP/PRU's and general hospital schools are all treates as Special PRU and therefore receive a higher pupil rating for all phases.</t>
  </si>
  <si>
    <t>Eligible for DFC?</t>
  </si>
  <si>
    <t>Insitution list</t>
  </si>
  <si>
    <t xml:space="preserve">Year Group </t>
  </si>
  <si>
    <t>N1, N2</t>
  </si>
  <si>
    <t>R,1,2,3,4,5,6</t>
  </si>
  <si>
    <t>7,8,9,10,11</t>
  </si>
  <si>
    <t>12,13,14</t>
  </si>
  <si>
    <t>All</t>
  </si>
  <si>
    <t>Phase weightings &amp; school years</t>
  </si>
  <si>
    <t xml:space="preserve">Glossary sheet </t>
  </si>
  <si>
    <t>General Hospital School</t>
  </si>
  <si>
    <t>Nursery</t>
  </si>
  <si>
    <t>When did your school first open?</t>
  </si>
  <si>
    <t>Special/PRU (any phase)</t>
  </si>
  <si>
    <t>Was already open in January 2016</t>
  </si>
  <si>
    <t>Opened as a brand new school after January 2016 with no predecessor</t>
  </si>
  <si>
    <t>Non-Boarders</t>
  </si>
  <si>
    <t xml:space="preserve">Please refer to the User guide for guidance on this step.
Special schools of all phases (see user guide) should enter numbers in line 18 and not in the lines above. </t>
  </si>
  <si>
    <t>Pupil numbers by phase (Year Group in Census)</t>
  </si>
  <si>
    <t>Opened as an academy after January 2016 but had a predecessor school</t>
  </si>
  <si>
    <t>Devolved Formula Capital Ready Reckoner Control Panel</t>
  </si>
  <si>
    <t>For further information about the DFC methodology please click here</t>
  </si>
  <si>
    <t>The DFC methodology is unchanged for this year. This ready reckoner will give you an estimate of your school's funding.</t>
  </si>
  <si>
    <t>Nursery (N1 and N2) *</t>
  </si>
  <si>
    <t>Primary (R, 1, 2, 3, 4, 5, 6)</t>
  </si>
  <si>
    <t>Secondary (7, 8, 9, 10, 11)</t>
  </si>
  <si>
    <t>Post-16 (12, 13 and Sixth Form Colleges) *</t>
  </si>
  <si>
    <t>* If entering pupils in the Nursery phase, or if your school is a Sixth Form College or Specialist Post-16 Institution, please enter the number of full-time equivalent (FTE) pupils, rather than a direct head count.</t>
  </si>
  <si>
    <t>Special Schools, NMSSs, SPIs, AP/PRUs and General Hospital Schools *</t>
  </si>
  <si>
    <t>Please input your pupil count that was entered in the Spring 2016 school census or 2015/16 Individualised Learner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</si>
</sst>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_-;\-&quot;£&quot;* #,##0_-;_-&quot;£&quot;* &quot;-&quot;??_-;_-@_-"/>
  </numFmts>
  <fonts count="29" x14ac:knownFonts="1">
    <font>
      <sz val="11"/>
      <color theme="1"/>
      <name val="Calibri"/>
      <family val="2"/>
      <scheme val="minor"/>
    </font>
    <font>
      <b/>
      <sz val="11"/>
      <color theme="1"/>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
      <b/>
      <sz val="11"/>
      <color rgb="FFFA7D00"/>
      <name val="Calibri"/>
      <family val="2"/>
      <scheme val="minor"/>
    </font>
    <font>
      <b/>
      <sz val="12"/>
      <name val="Arial"/>
      <family val="2"/>
    </font>
    <font>
      <b/>
      <sz val="11"/>
      <name val="Arial"/>
      <family val="2"/>
    </font>
    <font>
      <b/>
      <sz val="16"/>
      <color theme="1"/>
      <name val="Arial"/>
      <family val="2"/>
    </font>
    <font>
      <b/>
      <sz val="14"/>
      <color theme="1"/>
      <name val="Arial"/>
      <family val="2"/>
    </font>
    <font>
      <i/>
      <sz val="11"/>
      <color rgb="FF7F7F7F"/>
      <name val="Calibri"/>
      <family val="2"/>
      <scheme val="minor"/>
    </font>
    <font>
      <b/>
      <u/>
      <sz val="14"/>
      <color theme="1"/>
      <name val="Calibri"/>
      <family val="2"/>
      <scheme val="minor"/>
    </font>
    <font>
      <b/>
      <sz val="16"/>
      <color theme="0"/>
      <name val="Arial"/>
      <family val="2"/>
    </font>
    <font>
      <u/>
      <sz val="11"/>
      <color theme="1"/>
      <name val="Calibri"/>
      <family val="2"/>
      <scheme val="minor"/>
    </font>
    <font>
      <b/>
      <sz val="14"/>
      <name val="Arial"/>
      <family val="2"/>
    </font>
    <font>
      <sz val="11"/>
      <color theme="1"/>
      <name val="Arial"/>
      <family val="2"/>
    </font>
    <font>
      <i/>
      <sz val="12"/>
      <color rgb="FF7F7F7F"/>
      <name val="Arial"/>
      <family val="2"/>
    </font>
    <font>
      <b/>
      <i/>
      <sz val="12"/>
      <color theme="3"/>
      <name val="Arial"/>
      <family val="2"/>
    </font>
    <font>
      <sz val="12"/>
      <color theme="1"/>
      <name val="Arial"/>
      <family val="2"/>
    </font>
    <font>
      <i/>
      <sz val="11"/>
      <color rgb="FF7F7F7F"/>
      <name val="Arial"/>
      <family val="2"/>
    </font>
    <font>
      <b/>
      <sz val="24"/>
      <color theme="1"/>
      <name val="Arial"/>
      <family val="2"/>
    </font>
    <font>
      <u/>
      <sz val="11"/>
      <color theme="10"/>
      <name val="Arial"/>
      <family val="2"/>
    </font>
    <font>
      <b/>
      <sz val="16"/>
      <name val="Arial"/>
      <family val="2"/>
    </font>
    <font>
      <sz val="12"/>
      <name val="Arial"/>
      <family val="2"/>
    </font>
    <font>
      <i/>
      <sz val="10"/>
      <color rgb="FF7F7F7F"/>
      <name val="Arial"/>
      <family val="2"/>
    </font>
    <font>
      <sz val="12"/>
      <color rgb="FF000000"/>
      <name val="Calibri"/>
      <family val="2"/>
      <scheme val="minor"/>
    </font>
    <font>
      <sz val="12"/>
      <color rgb="FFFF0000"/>
      <name val="Arial"/>
      <family val="2"/>
    </font>
    <font>
      <i/>
      <sz val="14"/>
      <color theme="1"/>
      <name val="Arial"/>
      <family val="2"/>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lightUp">
        <bgColor theme="0"/>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indexed="64"/>
      </left>
      <right style="medium">
        <color indexed="64"/>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5" fillId="3" borderId="3" applyNumberFormat="0" applyAlignment="0" applyProtection="0"/>
    <xf numFmtId="0" fontId="10" fillId="0" borderId="0" applyNumberFormat="0" applyFill="0" applyBorder="0" applyAlignment="0" applyProtection="0"/>
  </cellStyleXfs>
  <cellXfs count="65">
    <xf numFmtId="0" fontId="0" fillId="0" borderId="0" xfId="0"/>
    <xf numFmtId="0" fontId="2" fillId="2" borderId="0" xfId="0" applyFont="1" applyFill="1"/>
    <xf numFmtId="0" fontId="0" fillId="2" borderId="0" xfId="0" applyFill="1"/>
    <xf numFmtId="0" fontId="0" fillId="2" borderId="1" xfId="0" applyFill="1" applyBorder="1"/>
    <xf numFmtId="0" fontId="0" fillId="0" borderId="1" xfId="0" applyBorder="1"/>
    <xf numFmtId="0" fontId="0" fillId="0" borderId="1" xfId="0" applyFill="1" applyBorder="1"/>
    <xf numFmtId="9" fontId="4" fillId="0" borderId="1" xfId="0" applyNumberFormat="1" applyFont="1" applyBorder="1" applyAlignment="1">
      <alignment horizontal="left"/>
    </xf>
    <xf numFmtId="6" fontId="4" fillId="0" borderId="1" xfId="0" applyNumberFormat="1" applyFont="1" applyBorder="1" applyAlignment="1">
      <alignment horizontal="left"/>
    </xf>
    <xf numFmtId="8" fontId="4" fillId="0" borderId="1" xfId="0" applyNumberFormat="1" applyFont="1" applyBorder="1" applyAlignment="1">
      <alignment horizontal="left"/>
    </xf>
    <xf numFmtId="0" fontId="0" fillId="0" borderId="0" xfId="0" applyBorder="1"/>
    <xf numFmtId="0" fontId="0" fillId="0" borderId="2" xfId="0" applyBorder="1"/>
    <xf numFmtId="164" fontId="0" fillId="0" borderId="1" xfId="0" applyNumberFormat="1" applyBorder="1"/>
    <xf numFmtId="0" fontId="6" fillId="4" borderId="5" xfId="2" applyFont="1" applyFill="1" applyBorder="1"/>
    <xf numFmtId="0" fontId="1" fillId="5" borderId="1" xfId="0" applyFont="1" applyFill="1" applyBorder="1"/>
    <xf numFmtId="0" fontId="4" fillId="5" borderId="1" xfId="0" applyFont="1" applyFill="1" applyBorder="1"/>
    <xf numFmtId="0" fontId="4" fillId="5" borderId="2" xfId="0" applyFont="1" applyFill="1" applyBorder="1"/>
    <xf numFmtId="0" fontId="4" fillId="5" borderId="1" xfId="0" applyFont="1" applyFill="1" applyBorder="1" applyAlignment="1">
      <alignment wrapText="1"/>
    </xf>
    <xf numFmtId="0" fontId="4" fillId="5" borderId="1" xfId="0" applyFont="1" applyFill="1" applyBorder="1" applyAlignment="1">
      <alignment horizontal="left"/>
    </xf>
    <xf numFmtId="0" fontId="1" fillId="0" borderId="15" xfId="0" applyFont="1" applyBorder="1"/>
    <xf numFmtId="0" fontId="4" fillId="0" borderId="0" xfId="0" applyFont="1" applyBorder="1"/>
    <xf numFmtId="0" fontId="4" fillId="0" borderId="0" xfId="0" applyFont="1" applyFill="1" applyBorder="1"/>
    <xf numFmtId="0" fontId="0" fillId="0" borderId="0" xfId="0" applyFill="1" applyBorder="1"/>
    <xf numFmtId="0" fontId="11" fillId="2" borderId="0" xfId="0" applyFont="1" applyFill="1"/>
    <xf numFmtId="0" fontId="8" fillId="2" borderId="0" xfId="0" applyFont="1" applyFill="1" applyBorder="1"/>
    <xf numFmtId="0" fontId="0" fillId="0" borderId="18" xfId="0" applyBorder="1"/>
    <xf numFmtId="0" fontId="0" fillId="0" borderId="1" xfId="0" quotePrefix="1" applyBorder="1" applyAlignment="1">
      <alignment wrapText="1"/>
    </xf>
    <xf numFmtId="0" fontId="0" fillId="9" borderId="0" xfId="0" applyFill="1"/>
    <xf numFmtId="0" fontId="4" fillId="10" borderId="1" xfId="0" applyFont="1" applyFill="1" applyBorder="1"/>
    <xf numFmtId="0" fontId="1" fillId="10" borderId="1" xfId="0" applyFont="1" applyFill="1" applyBorder="1" applyAlignment="1">
      <alignment wrapText="1"/>
    </xf>
    <xf numFmtId="0" fontId="13" fillId="2" borderId="0" xfId="0" applyFont="1" applyFill="1"/>
    <xf numFmtId="0" fontId="14" fillId="6" borderId="4" xfId="2" applyFont="1" applyFill="1" applyBorder="1" applyAlignment="1">
      <alignment wrapText="1"/>
    </xf>
    <xf numFmtId="0" fontId="15" fillId="2" borderId="0" xfId="0" applyFont="1" applyFill="1"/>
    <xf numFmtId="0" fontId="15" fillId="2" borderId="0" xfId="0" applyFont="1" applyFill="1" applyBorder="1"/>
    <xf numFmtId="0" fontId="15" fillId="0" borderId="0" xfId="0" applyFont="1" applyBorder="1"/>
    <xf numFmtId="0" fontId="9" fillId="6" borderId="4" xfId="0" applyFont="1" applyFill="1" applyBorder="1"/>
    <xf numFmtId="0" fontId="15" fillId="2" borderId="0" xfId="0" applyFont="1" applyFill="1" applyAlignment="1">
      <alignment wrapText="1"/>
    </xf>
    <xf numFmtId="0" fontId="16" fillId="2" borderId="0" xfId="3" applyFont="1" applyFill="1" applyAlignment="1">
      <alignment horizontal="left" vertical="top" wrapText="1"/>
    </xf>
    <xf numFmtId="0" fontId="19" fillId="2" borderId="0" xfId="3" applyFont="1" applyFill="1" applyAlignment="1"/>
    <xf numFmtId="0" fontId="19" fillId="2" borderId="0" xfId="3" applyFont="1" applyFill="1" applyAlignment="1">
      <alignment vertical="top"/>
    </xf>
    <xf numFmtId="0" fontId="21" fillId="2" borderId="0" xfId="1" applyFont="1" applyFill="1" applyBorder="1"/>
    <xf numFmtId="0" fontId="23" fillId="4" borderId="8" xfId="2" applyFont="1" applyFill="1" applyBorder="1"/>
    <xf numFmtId="0" fontId="23" fillId="4" borderId="10" xfId="2" applyFont="1" applyFill="1" applyBorder="1"/>
    <xf numFmtId="0" fontId="7" fillId="4" borderId="6" xfId="2" applyFont="1" applyFill="1" applyBorder="1" applyAlignment="1">
      <alignment horizontal="center"/>
    </xf>
    <xf numFmtId="0" fontId="7" fillId="4" borderId="7" xfId="2" applyFont="1" applyFill="1" applyBorder="1" applyAlignment="1">
      <alignment horizontal="center"/>
    </xf>
    <xf numFmtId="0" fontId="25" fillId="0" borderId="0" xfId="0" applyFont="1"/>
    <xf numFmtId="0" fontId="18" fillId="2" borderId="0" xfId="0" applyFont="1" applyFill="1"/>
    <xf numFmtId="0" fontId="22" fillId="8" borderId="13" xfId="2" applyFont="1" applyFill="1" applyBorder="1" applyAlignment="1" applyProtection="1">
      <alignment horizontal="center"/>
      <protection hidden="1"/>
    </xf>
    <xf numFmtId="164" fontId="20" fillId="2" borderId="14" xfId="0" applyNumberFormat="1" applyFont="1" applyFill="1" applyBorder="1" applyAlignment="1" applyProtection="1">
      <alignment horizontal="center"/>
      <protection hidden="1"/>
    </xf>
    <xf numFmtId="0" fontId="21" fillId="2" borderId="0" xfId="1" applyFont="1" applyFill="1" applyBorder="1" applyProtection="1">
      <protection hidden="1"/>
    </xf>
    <xf numFmtId="0" fontId="18" fillId="2" borderId="1" xfId="0" applyFont="1" applyFill="1" applyBorder="1" applyProtection="1">
      <protection locked="0"/>
    </xf>
    <xf numFmtId="0" fontId="18" fillId="2" borderId="9" xfId="0" applyFont="1" applyFill="1" applyBorder="1" applyProtection="1">
      <protection locked="0"/>
    </xf>
    <xf numFmtId="0" fontId="18" fillId="2" borderId="11" xfId="0" applyFont="1" applyFill="1" applyBorder="1" applyProtection="1">
      <protection locked="0"/>
    </xf>
    <xf numFmtId="0" fontId="18" fillId="2" borderId="12" xfId="0" applyFont="1" applyFill="1" applyBorder="1" applyProtection="1">
      <protection locked="0"/>
    </xf>
    <xf numFmtId="0" fontId="9" fillId="2" borderId="4"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27" fillId="2" borderId="0" xfId="0" applyFont="1" applyFill="1"/>
    <xf numFmtId="0" fontId="28" fillId="2" borderId="0" xfId="0" applyFont="1" applyFill="1" applyAlignment="1">
      <alignment vertical="center" wrapText="1"/>
    </xf>
    <xf numFmtId="0" fontId="21" fillId="2" borderId="0" xfId="1" applyFont="1" applyFill="1"/>
    <xf numFmtId="0" fontId="0" fillId="2" borderId="1" xfId="0" applyFill="1" applyBorder="1" applyAlignment="1">
      <alignment horizontal="left" vertical="top" wrapText="1"/>
    </xf>
    <xf numFmtId="0" fontId="26" fillId="2" borderId="0" xfId="0" applyFont="1" applyFill="1" applyAlignment="1" applyProtection="1">
      <alignment horizontal="left" vertical="center" wrapText="1"/>
      <protection hidden="1"/>
    </xf>
    <xf numFmtId="0" fontId="12" fillId="7" borderId="16" xfId="0" applyFont="1" applyFill="1" applyBorder="1" applyAlignment="1">
      <alignment horizontal="left"/>
    </xf>
    <xf numFmtId="0" fontId="12" fillId="7" borderId="17" xfId="0" applyFont="1" applyFill="1" applyBorder="1" applyAlignment="1">
      <alignment horizontal="left"/>
    </xf>
    <xf numFmtId="0" fontId="16" fillId="2" borderId="0" xfId="3" applyFont="1" applyFill="1" applyAlignment="1">
      <alignment horizontal="left" vertical="top" wrapText="1"/>
    </xf>
    <xf numFmtId="0" fontId="17" fillId="2" borderId="0" xfId="0" applyFont="1" applyFill="1" applyBorder="1" applyAlignment="1">
      <alignment horizontal="left" wrapText="1"/>
    </xf>
    <xf numFmtId="0" fontId="24" fillId="2" borderId="0" xfId="3" applyFont="1" applyFill="1" applyBorder="1" applyAlignment="1">
      <alignment horizontal="left" vertical="top" wrapText="1"/>
    </xf>
  </cellXfs>
  <cellStyles count="4">
    <cellStyle name="Calculation" xfId="2" builtinId="22"/>
    <cellStyle name="Explanatory Text" xfId="3" builtinId="53"/>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s>
  <tableStyles count="0" defaultTableStyle="TableStyleMedium2" defaultPivotStyle="PivotStyleLight16"/>
  <colors>
    <mruColors>
      <color rgb="FF4F81BD"/>
      <color rgb="FF0000FF"/>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webarchive.nationalarchives.gov.uk/20160610194406/https:/www.gov.uk/government/publications/capital-allocation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300714</xdr:colOff>
      <xdr:row>2</xdr:row>
      <xdr:rowOff>8819</xdr:rowOff>
    </xdr:from>
    <xdr:to>
      <xdr:col>18</xdr:col>
      <xdr:colOff>495977</xdr:colOff>
      <xdr:row>102</xdr:row>
      <xdr:rowOff>8825</xdr:rowOff>
    </xdr:to>
    <xdr:sp macro="" textlink="">
      <xdr:nvSpPr>
        <xdr:cNvPr id="2" name="TextBox 1"/>
        <xdr:cNvSpPr txBox="1"/>
      </xdr:nvSpPr>
      <xdr:spPr>
        <a:xfrm>
          <a:off x="300714" y="372501"/>
          <a:ext cx="12612399" cy="18184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hangingPunct="0"/>
          <a:r>
            <a:rPr lang="en-GB" sz="1600" b="1" u="none">
              <a:solidFill>
                <a:schemeClr val="dk1"/>
              </a:solidFill>
              <a:effectLst/>
              <a:latin typeface="+mn-lt"/>
              <a:ea typeface="+mn-ea"/>
              <a:cs typeface="+mn-cs"/>
            </a:rPr>
            <a:t>Devolved</a:t>
          </a:r>
          <a:r>
            <a:rPr lang="en-GB" sz="1600" b="1" u="none" baseline="0">
              <a:solidFill>
                <a:schemeClr val="dk1"/>
              </a:solidFill>
              <a:effectLst/>
              <a:latin typeface="+mn-lt"/>
              <a:ea typeface="+mn-ea"/>
              <a:cs typeface="+mn-cs"/>
            </a:rPr>
            <a:t> Formula Capital </a:t>
          </a:r>
          <a:r>
            <a:rPr lang="en-GB" sz="1600" b="1" u="none">
              <a:solidFill>
                <a:schemeClr val="dk1"/>
              </a:solidFill>
              <a:effectLst/>
              <a:latin typeface="+mn-lt"/>
              <a:ea typeface="+mn-ea"/>
              <a:cs typeface="+mn-cs"/>
            </a:rPr>
            <a:t>User</a:t>
          </a:r>
          <a:r>
            <a:rPr lang="en-GB" sz="1600" b="1" u="none" baseline="0">
              <a:solidFill>
                <a:schemeClr val="dk1"/>
              </a:solidFill>
              <a:effectLst/>
              <a:latin typeface="+mn-lt"/>
              <a:ea typeface="+mn-ea"/>
              <a:cs typeface="+mn-cs"/>
            </a:rPr>
            <a:t> Guide </a:t>
          </a:r>
          <a:endParaRPr lang="en-GB" sz="1600" b="1" u="none">
            <a:solidFill>
              <a:schemeClr val="dk1"/>
            </a:solidFill>
            <a:effectLst/>
            <a:latin typeface="+mn-lt"/>
            <a:ea typeface="+mn-ea"/>
            <a:cs typeface="+mn-cs"/>
          </a:endParaRPr>
        </a:p>
        <a:p>
          <a:pPr hangingPunct="0"/>
          <a:endParaRPr lang="en-GB" sz="1200" u="none">
            <a:solidFill>
              <a:schemeClr val="dk1"/>
            </a:solidFill>
            <a:effectLst/>
            <a:latin typeface="+mn-lt"/>
            <a:ea typeface="+mn-ea"/>
            <a:cs typeface="+mn-cs"/>
          </a:endParaRPr>
        </a:p>
        <a:p>
          <a:pPr hangingPunct="0"/>
          <a:r>
            <a:rPr lang="en-GB" sz="1400" b="0" i="1" u="none">
              <a:solidFill>
                <a:schemeClr val="dk1"/>
              </a:solidFill>
              <a:effectLst/>
              <a:latin typeface="+mn-lt"/>
              <a:ea typeface="+mn-ea"/>
              <a:cs typeface="+mn-cs"/>
            </a:rPr>
            <a:t>The DFC methodology is unchanged for this year. This ready reckoner will give you an estimate of your school's funding.</a:t>
          </a:r>
        </a:p>
        <a:p>
          <a:pPr hangingPunct="0"/>
          <a:endParaRPr lang="en-GB" sz="1200" b="1" u="none">
            <a:solidFill>
              <a:schemeClr val="dk1"/>
            </a:solidFill>
            <a:effectLst/>
            <a:latin typeface="+mn-lt"/>
            <a:ea typeface="+mn-ea"/>
            <a:cs typeface="+mn-cs"/>
          </a:endParaRPr>
        </a:p>
        <a:p>
          <a:pPr hangingPunct="0"/>
          <a:endParaRPr lang="en-GB" sz="1200" b="1" u="none">
            <a:solidFill>
              <a:schemeClr val="dk1"/>
            </a:solidFill>
            <a:effectLst/>
            <a:latin typeface="+mn-lt"/>
            <a:ea typeface="+mn-ea"/>
            <a:cs typeface="+mn-cs"/>
          </a:endParaRPr>
        </a:p>
        <a:p>
          <a:pPr hangingPunct="0"/>
          <a:r>
            <a:rPr lang="en-GB" sz="1200" b="1" u="none">
              <a:solidFill>
                <a:schemeClr val="dk1"/>
              </a:solidFill>
              <a:effectLst/>
              <a:latin typeface="+mn-lt"/>
              <a:ea typeface="+mn-ea"/>
              <a:cs typeface="+mn-cs"/>
            </a:rPr>
            <a:t>Introduction</a:t>
          </a:r>
        </a:p>
        <a:p>
          <a:pPr hangingPunct="0"/>
          <a:endParaRPr lang="en-GB" sz="1200" u="none">
            <a:solidFill>
              <a:schemeClr val="dk1"/>
            </a:solidFill>
            <a:effectLst/>
            <a:latin typeface="+mn-lt"/>
            <a:ea typeface="+mn-ea"/>
            <a:cs typeface="+mn-cs"/>
          </a:endParaRPr>
        </a:p>
        <a:p>
          <a:pPr lvl="0" hangingPunct="0"/>
          <a:r>
            <a:rPr lang="en-GB" sz="1200" u="none">
              <a:solidFill>
                <a:schemeClr val="dk1"/>
              </a:solidFill>
              <a:effectLst/>
              <a:latin typeface="+mn-lt"/>
              <a:ea typeface="+mn-ea"/>
              <a:cs typeface="+mn-cs"/>
            </a:rPr>
            <a:t>Devolved formula capital (DFC) is direct funding for individual institutions for</a:t>
          </a:r>
          <a:r>
            <a:rPr lang="en-GB" sz="1200" u="none" baseline="0">
              <a:solidFill>
                <a:schemeClr val="dk1"/>
              </a:solidFill>
              <a:effectLst/>
              <a:latin typeface="+mn-lt"/>
              <a:ea typeface="+mn-ea"/>
              <a:cs typeface="+mn-cs"/>
            </a:rPr>
            <a:t> capital spending</a:t>
          </a:r>
          <a:r>
            <a:rPr lang="en-GB" sz="1200" u="none">
              <a:solidFill>
                <a:schemeClr val="dk1"/>
              </a:solidFill>
              <a:effectLst/>
              <a:latin typeface="+mn-lt"/>
              <a:ea typeface="+mn-ea"/>
              <a:cs typeface="+mn-cs"/>
            </a:rPr>
            <a:t>. Each individual institution receives a lump sum and a variable amount based on phase-weighted pupil numbers. Lump sum and per-pupil rates are fixed for 2015-16 to 2017-18. This ready reckoner gives schools</a:t>
          </a:r>
          <a:r>
            <a:rPr lang="en-GB" sz="1200">
              <a:solidFill>
                <a:schemeClr val="dk1"/>
              </a:solidFill>
              <a:effectLst/>
              <a:latin typeface="+mn-lt"/>
              <a:ea typeface="+mn-ea"/>
              <a:cs typeface="+mn-cs"/>
            </a:rPr>
            <a:t>, if eligible, </a:t>
          </a:r>
          <a:r>
            <a:rPr lang="en-GB" sz="1200" u="none">
              <a:solidFill>
                <a:schemeClr val="dk1"/>
              </a:solidFill>
              <a:effectLst/>
              <a:latin typeface="+mn-lt"/>
              <a:ea typeface="+mn-ea"/>
              <a:cs typeface="+mn-cs"/>
            </a:rPr>
            <a:t>an estimate of what they can expect to receive in 2017-18. </a:t>
          </a:r>
        </a:p>
        <a:p>
          <a:pPr hangingPunct="0"/>
          <a:endParaRPr lang="en-GB" sz="1200" u="none">
            <a:solidFill>
              <a:schemeClr val="dk1"/>
            </a:solidFill>
            <a:effectLst/>
            <a:latin typeface="+mn-lt"/>
            <a:ea typeface="+mn-ea"/>
            <a:cs typeface="+mn-cs"/>
          </a:endParaRPr>
        </a:p>
        <a:p>
          <a:pPr hangingPunct="0"/>
          <a:r>
            <a:rPr lang="en-GB" sz="1200" u="none">
              <a:solidFill>
                <a:schemeClr val="dk1"/>
              </a:solidFill>
              <a:effectLst/>
              <a:latin typeface="+mn-lt"/>
              <a:ea typeface="+mn-ea"/>
              <a:cs typeface="+mn-cs"/>
            </a:rPr>
            <a:t>You must update </a:t>
          </a:r>
          <a:r>
            <a:rPr lang="en-GB" sz="1200" b="1" u="none">
              <a:solidFill>
                <a:schemeClr val="dk1"/>
              </a:solidFill>
              <a:effectLst/>
              <a:latin typeface="+mn-lt"/>
              <a:ea typeface="+mn-ea"/>
              <a:cs typeface="+mn-cs"/>
            </a:rPr>
            <a:t>both</a:t>
          </a:r>
          <a:r>
            <a:rPr lang="en-GB" sz="1200" u="none">
              <a:solidFill>
                <a:schemeClr val="dk1"/>
              </a:solidFill>
              <a:effectLst/>
              <a:latin typeface="+mn-lt"/>
              <a:ea typeface="+mn-ea"/>
              <a:cs typeface="+mn-cs"/>
            </a:rPr>
            <a:t> the drop down lists and input how many pupils were on </a:t>
          </a:r>
          <a:r>
            <a:rPr lang="en-GB" sz="1200" u="none">
              <a:solidFill>
                <a:schemeClr val="tx1"/>
              </a:solidFill>
              <a:effectLst/>
              <a:latin typeface="+mn-lt"/>
              <a:ea typeface="+mn-ea"/>
              <a:cs typeface="+mn-cs"/>
            </a:rPr>
            <a:t>roll in the Spring 2016 census or funded students entered in the 2015/16 Individualised Learner</a:t>
          </a:r>
          <a:r>
            <a:rPr lang="en-GB" sz="1200" u="none" baseline="0">
              <a:solidFill>
                <a:schemeClr val="tx1"/>
              </a:solidFill>
              <a:effectLst/>
              <a:latin typeface="+mn-lt"/>
              <a:ea typeface="+mn-ea"/>
              <a:cs typeface="+mn-cs"/>
            </a:rPr>
            <a:t> Record</a:t>
          </a:r>
          <a:r>
            <a:rPr lang="en-GB" sz="1200" u="none">
              <a:solidFill>
                <a:schemeClr val="tx1"/>
              </a:solidFill>
              <a:effectLst/>
              <a:latin typeface="+mn-lt"/>
              <a:ea typeface="+mn-ea"/>
              <a:cs typeface="+mn-cs"/>
            </a:rPr>
            <a:t>. For pupils entered in the census, they must have been </a:t>
          </a:r>
          <a:r>
            <a:rPr lang="en-GB" sz="1200" b="1" u="none">
              <a:solidFill>
                <a:schemeClr val="tx1"/>
              </a:solidFill>
              <a:effectLst/>
              <a:latin typeface="+mn-lt"/>
              <a:ea typeface="+mn-ea"/>
              <a:cs typeface="+mn-cs"/>
            </a:rPr>
            <a:t>on roll</a:t>
          </a:r>
          <a:r>
            <a:rPr lang="en-GB" sz="1200" u="none">
              <a:solidFill>
                <a:schemeClr val="tx1"/>
              </a:solidFill>
              <a:effectLst/>
              <a:latin typeface="+mn-lt"/>
              <a:ea typeface="+mn-ea"/>
              <a:cs typeface="+mn-cs"/>
            </a:rPr>
            <a:t> and </a:t>
          </a:r>
          <a:r>
            <a:rPr lang="en-GB" sz="1200" b="1" u="none">
              <a:solidFill>
                <a:schemeClr val="tx1"/>
              </a:solidFill>
              <a:effectLst/>
              <a:latin typeface="+mn-lt"/>
              <a:ea typeface="+mn-ea"/>
              <a:cs typeface="+mn-cs"/>
            </a:rPr>
            <a:t>sole</a:t>
          </a:r>
          <a:r>
            <a:rPr lang="en-GB" sz="1200" u="none">
              <a:solidFill>
                <a:schemeClr val="tx1"/>
              </a:solidFill>
              <a:effectLst/>
              <a:latin typeface="+mn-lt"/>
              <a:ea typeface="+mn-ea"/>
              <a:cs typeface="+mn-cs"/>
            </a:rPr>
            <a:t> or </a:t>
          </a:r>
          <a:r>
            <a:rPr lang="en-GB" sz="1200" b="1" u="none">
              <a:solidFill>
                <a:schemeClr val="tx1"/>
              </a:solidFill>
              <a:effectLst/>
              <a:latin typeface="+mn-lt"/>
              <a:ea typeface="+mn-ea"/>
              <a:cs typeface="+mn-cs"/>
            </a:rPr>
            <a:t>dual main registered</a:t>
          </a:r>
          <a:r>
            <a:rPr lang="en-GB" sz="1200" b="0" u="none" baseline="0">
              <a:solidFill>
                <a:schemeClr val="tx1"/>
              </a:solidFill>
              <a:effectLst/>
              <a:latin typeface="+mn-lt"/>
              <a:ea typeface="+mn-ea"/>
              <a:cs typeface="+mn-cs"/>
            </a:rPr>
            <a:t> at your institution. </a:t>
          </a:r>
          <a:endParaRPr lang="en-GB" sz="1200" b="1" u="none">
            <a:solidFill>
              <a:schemeClr val="tx1"/>
            </a:solidFill>
            <a:effectLst/>
            <a:latin typeface="+mn-lt"/>
            <a:ea typeface="+mn-ea"/>
            <a:cs typeface="+mn-cs"/>
          </a:endParaRPr>
        </a:p>
        <a:p>
          <a:pPr hangingPunct="0"/>
          <a:endParaRPr lang="en-GB" sz="1200">
            <a:effectLst/>
          </a:endParaRPr>
        </a:p>
        <a:p>
          <a:pPr hangingPunct="0"/>
          <a:r>
            <a:rPr lang="en-GB" sz="1200" b="1">
              <a:solidFill>
                <a:schemeClr val="dk1"/>
              </a:solidFill>
              <a:effectLst/>
              <a:latin typeface="+mn-lt"/>
              <a:ea typeface="+mn-ea"/>
              <a:cs typeface="+mn-cs"/>
            </a:rPr>
            <a:t>Opening</a:t>
          </a:r>
          <a:r>
            <a:rPr lang="en-GB" sz="1200" b="1" baseline="0">
              <a:solidFill>
                <a:schemeClr val="dk1"/>
              </a:solidFill>
              <a:effectLst/>
              <a:latin typeface="+mn-lt"/>
              <a:ea typeface="+mn-ea"/>
              <a:cs typeface="+mn-cs"/>
            </a:rPr>
            <a:t> date</a:t>
          </a:r>
          <a:endParaRPr lang="en-GB" sz="1200">
            <a:effectLst/>
          </a:endParaRPr>
        </a:p>
        <a:p>
          <a:pPr hangingPunct="0"/>
          <a:endParaRPr lang="en-GB" sz="1200" u="none">
            <a:solidFill>
              <a:schemeClr val="tx1"/>
            </a:solidFill>
            <a:effectLst/>
            <a:latin typeface="+mn-lt"/>
            <a:ea typeface="+mn-ea"/>
            <a:cs typeface="+mn-cs"/>
          </a:endParaRPr>
        </a:p>
        <a:p>
          <a:pPr hangingPunct="0"/>
          <a:r>
            <a:rPr lang="en-GB" sz="1200" b="0" u="none" strike="noStrike" baseline="0">
              <a:solidFill>
                <a:schemeClr val="tx1"/>
              </a:solidFill>
              <a:effectLst/>
              <a:latin typeface="+mn-lt"/>
              <a:ea typeface="+mn-ea"/>
              <a:cs typeface="+mn-cs"/>
            </a:rPr>
            <a:t>The first dropdown menu allows you to input when your school opened</a:t>
          </a:r>
          <a:r>
            <a:rPr lang="en-GB" sz="1200" b="0" u="none" baseline="0">
              <a:solidFill>
                <a:schemeClr val="tx1"/>
              </a:solidFill>
              <a:effectLst/>
              <a:latin typeface="+mn-lt"/>
              <a:ea typeface="+mn-ea"/>
              <a:cs typeface="+mn-cs"/>
            </a:rPr>
            <a:t>. </a:t>
          </a:r>
          <a:r>
            <a:rPr lang="en-GB" sz="1200" b="0" u="none">
              <a:solidFill>
                <a:schemeClr val="tx1"/>
              </a:solidFill>
              <a:effectLst/>
              <a:latin typeface="+mn-lt"/>
              <a:ea typeface="+mn-ea"/>
              <a:cs typeface="+mn-cs"/>
            </a:rPr>
            <a:t>Only schools that were part of the Spring 2016 census, or the 2015/16 Individualised Learner Record, or whose predecessor school was part of that census or ILR, are eligible for DFC in 2017/18. </a:t>
          </a:r>
          <a:r>
            <a:rPr lang="en-GB" sz="1200" b="0">
              <a:solidFill>
                <a:schemeClr val="tx1"/>
              </a:solidFill>
              <a:effectLst/>
              <a:latin typeface="+mn-lt"/>
              <a:ea typeface="+mn-ea"/>
              <a:cs typeface="+mn-cs"/>
            </a:rPr>
            <a:t>Schools that opened after </a:t>
          </a:r>
          <a:r>
            <a:rPr lang="en-GB" sz="1200" b="0" u="none" strike="noStrike" baseline="0">
              <a:solidFill>
                <a:schemeClr val="tx1"/>
              </a:solidFill>
              <a:effectLst/>
              <a:latin typeface="+mn-lt"/>
              <a:ea typeface="+mn-ea"/>
              <a:cs typeface="+mn-cs"/>
            </a:rPr>
            <a:t>January 2016 </a:t>
          </a:r>
          <a:r>
            <a:rPr lang="en-GB" sz="1200" b="0">
              <a:solidFill>
                <a:schemeClr val="tx1"/>
              </a:solidFill>
              <a:effectLst/>
              <a:latin typeface="+mn-lt"/>
              <a:ea typeface="+mn-ea"/>
              <a:cs typeface="+mn-cs"/>
            </a:rPr>
            <a:t>without a</a:t>
          </a:r>
          <a:r>
            <a:rPr lang="en-GB" sz="1200" b="0" baseline="0">
              <a:solidFill>
                <a:schemeClr val="tx1"/>
              </a:solidFill>
              <a:effectLst/>
              <a:latin typeface="+mn-lt"/>
              <a:ea typeface="+mn-ea"/>
              <a:cs typeface="+mn-cs"/>
            </a:rPr>
            <a:t> DFC-eligible predecessor </a:t>
          </a:r>
          <a:r>
            <a:rPr lang="en-GB" sz="1200" b="0">
              <a:solidFill>
                <a:schemeClr val="tx1"/>
              </a:solidFill>
              <a:effectLst/>
              <a:latin typeface="+mn-lt"/>
              <a:ea typeface="+mn-ea"/>
              <a:cs typeface="+mn-cs"/>
            </a:rPr>
            <a:t>will not receive a DFC allocation in 2017/18. </a:t>
          </a:r>
          <a:endParaRPr lang="en-GB" sz="1200" b="0" u="none">
            <a:solidFill>
              <a:schemeClr val="tx1"/>
            </a:solidFill>
            <a:effectLst/>
            <a:latin typeface="+mn-lt"/>
            <a:ea typeface="+mn-ea"/>
            <a:cs typeface="+mn-cs"/>
          </a:endParaRPr>
        </a:p>
        <a:p>
          <a:pPr hangingPunct="0"/>
          <a:endParaRPr lang="en-GB" sz="1200" u="none">
            <a:solidFill>
              <a:schemeClr val="dk1"/>
            </a:solidFill>
            <a:effectLst/>
            <a:latin typeface="+mn-lt"/>
            <a:ea typeface="+mn-ea"/>
            <a:cs typeface="+mn-cs"/>
          </a:endParaRPr>
        </a:p>
        <a:p>
          <a:pPr marL="0" marR="0" indent="0" defTabSz="914400" eaLnBrk="1" fontAlgn="auto" latinLnBrk="0" hangingPunct="0">
            <a:lnSpc>
              <a:spcPct val="100000"/>
            </a:lnSpc>
            <a:spcBef>
              <a:spcPts val="0"/>
            </a:spcBef>
            <a:spcAft>
              <a:spcPts val="0"/>
            </a:spcAft>
            <a:buClrTx/>
            <a:buSzTx/>
            <a:buFontTx/>
            <a:buNone/>
            <a:tabLst/>
            <a:defRPr/>
          </a:pPr>
          <a:r>
            <a:rPr lang="en-GB" sz="1200" u="none">
              <a:solidFill>
                <a:schemeClr val="dk1"/>
              </a:solidFill>
              <a:effectLst/>
              <a:latin typeface="+mn-lt"/>
              <a:ea typeface="+mn-ea"/>
              <a:cs typeface="+mn-cs"/>
            </a:rPr>
            <a:t>The </a:t>
          </a:r>
          <a:r>
            <a:rPr lang="en-GB" sz="1200" b="0" u="none">
              <a:solidFill>
                <a:schemeClr val="dk1"/>
              </a:solidFill>
              <a:effectLst/>
              <a:latin typeface="+mn-lt"/>
              <a:ea typeface="+mn-ea"/>
              <a:cs typeface="+mn-cs"/>
            </a:rPr>
            <a:t>second dropdown menu </a:t>
          </a:r>
          <a:r>
            <a:rPr lang="en-GB" sz="1200" u="none">
              <a:solidFill>
                <a:schemeClr val="dk1"/>
              </a:solidFill>
              <a:effectLst/>
              <a:latin typeface="+mn-lt"/>
              <a:ea typeface="+mn-ea"/>
              <a:cs typeface="+mn-cs"/>
            </a:rPr>
            <a:t>allows you to choose your institution type,</a:t>
          </a:r>
          <a:r>
            <a:rPr lang="en-GB" sz="1200" u="none" baseline="0">
              <a:solidFill>
                <a:schemeClr val="dk1"/>
              </a:solidFill>
              <a:effectLst/>
              <a:latin typeface="+mn-lt"/>
              <a:ea typeface="+mn-ea"/>
              <a:cs typeface="+mn-cs"/>
            </a:rPr>
            <a:t> from the </a:t>
          </a:r>
          <a:r>
            <a:rPr lang="en-GB" sz="1200" u="none">
              <a:solidFill>
                <a:schemeClr val="dk1"/>
              </a:solidFill>
              <a:effectLst/>
              <a:latin typeface="+mn-lt"/>
              <a:ea typeface="+mn-ea"/>
              <a:cs typeface="+mn-cs"/>
            </a:rPr>
            <a:t>full list as provided by Edubase. DFC is calculated for all maintained mainstream nursery, primary and secondary schools, special schools, pupil referral units (PRUs), academies and free schools, studio schools and </a:t>
          </a:r>
          <a:r>
            <a:rPr lang="en-GB" sz="1200" b="0" u="none">
              <a:solidFill>
                <a:schemeClr val="dk1"/>
              </a:solidFill>
              <a:effectLst/>
              <a:latin typeface="+mn-lt"/>
              <a:ea typeface="+mn-ea"/>
              <a:cs typeface="+mn-cs"/>
            </a:rPr>
            <a:t>university technical colleges (</a:t>
          </a:r>
          <a:r>
            <a:rPr lang="en-GB" sz="1200" u="none">
              <a:solidFill>
                <a:schemeClr val="dk1"/>
              </a:solidFill>
              <a:effectLst/>
              <a:latin typeface="+mn-lt"/>
              <a:ea typeface="+mn-ea"/>
              <a:cs typeface="+mn-cs"/>
            </a:rPr>
            <a:t>UTCs), non-maintained special schools (NMSSs), independent specialist providers with state-funded pupils (SPIs) and sixth form colleges (SFCs). Please choose from the institution drop-down list. </a:t>
          </a:r>
        </a:p>
        <a:p>
          <a:pPr marL="0" marR="0" indent="0" defTabSz="914400" eaLnBrk="1" fontAlgn="auto" latinLnBrk="0" hangingPunct="0">
            <a:lnSpc>
              <a:spcPct val="100000"/>
            </a:lnSpc>
            <a:spcBef>
              <a:spcPts val="0"/>
            </a:spcBef>
            <a:spcAft>
              <a:spcPts val="0"/>
            </a:spcAft>
            <a:buClrTx/>
            <a:buSzTx/>
            <a:buFontTx/>
            <a:buNone/>
            <a:tabLst/>
            <a:defRPr/>
          </a:pPr>
          <a:endParaRPr lang="en-GB" sz="1200" b="0" u="none" baseline="0">
            <a:solidFill>
              <a:schemeClr val="dk1"/>
            </a:solidFill>
            <a:effectLst/>
            <a:latin typeface="+mn-lt"/>
            <a:ea typeface="+mn-ea"/>
            <a:cs typeface="+mn-cs"/>
          </a:endParaRPr>
        </a:p>
        <a:p>
          <a:pPr marL="0" marR="0" indent="0" defTabSz="914400" eaLnBrk="1" fontAlgn="auto" latinLnBrk="0" hangingPunct="0">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If your institution is scheduled to change type, you should enter the school type you expect it </a:t>
          </a:r>
          <a:r>
            <a:rPr lang="en-GB" sz="1200" b="0" baseline="0">
              <a:solidFill>
                <a:sysClr val="windowText" lastClr="000000"/>
              </a:solidFill>
              <a:effectLst/>
              <a:latin typeface="+mn-lt"/>
              <a:ea typeface="+mn-ea"/>
              <a:cs typeface="+mn-cs"/>
            </a:rPr>
            <a:t>will be on 1st April 2017</a:t>
          </a:r>
          <a:r>
            <a:rPr lang="en-GB" sz="1200" b="0" baseline="0">
              <a:solidFill>
                <a:schemeClr val="dk1"/>
              </a:solidFill>
              <a:effectLst/>
              <a:latin typeface="+mn-lt"/>
              <a:ea typeface="+mn-ea"/>
              <a:cs typeface="+mn-cs"/>
            </a:rPr>
            <a:t>.</a:t>
          </a:r>
          <a:endParaRPr lang="en-GB" sz="12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1"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none" baseline="0">
              <a:solidFill>
                <a:schemeClr val="dk1"/>
              </a:solidFill>
              <a:effectLst/>
              <a:latin typeface="+mn-lt"/>
              <a:ea typeface="+mn-ea"/>
              <a:cs typeface="+mn-cs"/>
            </a:rPr>
            <a:t>Entering Pupil Numbers</a:t>
          </a:r>
        </a:p>
        <a:p>
          <a:pPr marL="0" marR="0" indent="0" defTabSz="914400" eaLnBrk="1" fontAlgn="auto" latinLnBrk="0" hangingPunct="1">
            <a:lnSpc>
              <a:spcPct val="100000"/>
            </a:lnSpc>
            <a:spcBef>
              <a:spcPts val="0"/>
            </a:spcBef>
            <a:spcAft>
              <a:spcPts val="0"/>
            </a:spcAft>
            <a:buClrTx/>
            <a:buSzTx/>
            <a:buFontTx/>
            <a:buNone/>
            <a:tabLst/>
            <a:defRPr/>
          </a:pPr>
          <a:endParaRPr lang="en-GB" sz="1200" u="none" baseline="0">
            <a:solidFill>
              <a:schemeClr val="dk1"/>
            </a:solidFill>
            <a:effectLst/>
            <a:latin typeface="+mn-lt"/>
            <a:ea typeface="+mn-ea"/>
            <a:cs typeface="+mn-cs"/>
          </a:endParaRPr>
        </a:p>
        <a:p>
          <a:r>
            <a:rPr lang="en-GB" sz="1200" u="none">
              <a:solidFill>
                <a:schemeClr val="dk1"/>
              </a:solidFill>
              <a:effectLst/>
              <a:latin typeface="+mn-lt"/>
              <a:ea typeface="+mn-ea"/>
              <a:cs typeface="+mn-cs"/>
            </a:rPr>
            <a:t>All pupil-based allocations are based on the phase of the pupil rather than the phase of the institution. This means that, for example, primary-age pupils in secondary schools are counted as primary pupils, not secondary pupils.</a:t>
          </a:r>
          <a:r>
            <a:rPr lang="en-GB" sz="1200" u="none" baseline="0">
              <a:solidFill>
                <a:schemeClr val="dk1"/>
              </a:solidFill>
              <a:effectLst/>
              <a:latin typeface="+mn-lt"/>
              <a:ea typeface="+mn-ea"/>
              <a:cs typeface="+mn-cs"/>
            </a:rPr>
            <a:t> Special and </a:t>
          </a:r>
          <a:r>
            <a:rPr lang="en-GB" sz="1200" u="none" baseline="0">
              <a:solidFill>
                <a:schemeClr val="tx1"/>
              </a:solidFill>
              <a:effectLst/>
              <a:latin typeface="+mn-lt"/>
              <a:ea typeface="+mn-ea"/>
              <a:cs typeface="+mn-cs"/>
            </a:rPr>
            <a:t>PRU schools are given the same weighting no matter what the phase of their pupils. </a:t>
          </a:r>
          <a:endParaRPr lang="en-GB" sz="1200" u="none" baseline="0">
            <a:solidFill>
              <a:schemeClr val="tx1"/>
            </a:solidFill>
          </a:endParaRPr>
        </a:p>
        <a:p>
          <a:endParaRPr lang="en-GB" sz="1200" u="none" baseline="0"/>
        </a:p>
        <a:p>
          <a:r>
            <a:rPr lang="en-GB" sz="1200" u="none" strike="noStrike"/>
            <a:t>You should enter the number of pupils in each different</a:t>
          </a:r>
          <a:r>
            <a:rPr lang="en-GB" sz="1200" u="none" strike="noStrike" baseline="0"/>
            <a:t> phase </a:t>
          </a:r>
          <a:r>
            <a:rPr lang="en-GB" sz="1200" u="none" strike="noStrike" baseline="0">
              <a:solidFill>
                <a:sysClr val="windowText" lastClr="000000"/>
              </a:solidFill>
            </a:rPr>
            <a:t>of education the school offers (corresponding to</a:t>
          </a:r>
          <a:r>
            <a:rPr lang="en-GB" sz="1200" b="0" u="none" strike="noStrike" baseline="0">
              <a:solidFill>
                <a:sysClr val="windowText" lastClr="000000"/>
              </a:solidFill>
            </a:rPr>
            <a:t> the number of pupils on roll in each national curriculum year group). </a:t>
          </a:r>
          <a:r>
            <a:rPr lang="en-GB" sz="1200" u="none" baseline="0">
              <a:solidFill>
                <a:sysClr val="windowText" lastClr="000000"/>
              </a:solidFill>
            </a:rPr>
            <a:t>This is so the model can calculate the different weightings correctly. </a:t>
          </a:r>
          <a:r>
            <a:rPr lang="en-GB" sz="1200" b="0" baseline="0">
              <a:solidFill>
                <a:sysClr val="windowText" lastClr="000000"/>
              </a:solidFill>
              <a:effectLst/>
              <a:latin typeface="+mn-lt"/>
              <a:ea typeface="+mn-ea"/>
              <a:cs typeface="+mn-cs"/>
            </a:rPr>
            <a:t>The pupil number submitted should be a head count of pupils in each phase, except in the cases of Nursery pupils, or pupils in Sixth Form Colleges or Specialist Post-16 Institutions</a:t>
          </a:r>
          <a:r>
            <a:rPr lang="en-GB" sz="1200" baseline="0">
              <a:solidFill>
                <a:sysClr val="windowText" lastClr="000000"/>
              </a:solidFill>
              <a:effectLst/>
              <a:latin typeface="+mn-lt"/>
              <a:ea typeface="+mn-ea"/>
              <a:cs typeface="+mn-cs"/>
            </a:rPr>
            <a:t>, for which the pupil number should correspond to the number of full-time equivalent (FTE) </a:t>
          </a:r>
          <a:r>
            <a:rPr lang="en-GB" sz="1200" baseline="0">
              <a:solidFill>
                <a:schemeClr val="dk1"/>
              </a:solidFill>
              <a:effectLst/>
              <a:latin typeface="+mn-lt"/>
              <a:ea typeface="+mn-ea"/>
              <a:cs typeface="+mn-cs"/>
            </a:rPr>
            <a:t>pupils</a:t>
          </a:r>
          <a:r>
            <a:rPr lang="en-GB" sz="1200" b="0" baseline="0">
              <a:solidFill>
                <a:schemeClr val="dk1"/>
              </a:solidFill>
              <a:effectLst/>
              <a:latin typeface="+mn-lt"/>
              <a:ea typeface="+mn-ea"/>
              <a:cs typeface="+mn-cs"/>
            </a:rPr>
            <a:t>. Schools that had more than one eligible predecessor school should submit the sum of the pupils in each phase that were on roll in January 2016 in the eligible predecessor schools.</a:t>
          </a:r>
          <a:endParaRPr lang="en-GB" sz="1200" b="0" u="none" baseline="0"/>
        </a:p>
        <a:p>
          <a:endParaRPr lang="en-GB" sz="1200" u="none" baseline="0"/>
        </a:p>
        <a:p>
          <a:r>
            <a:rPr lang="en-GB" sz="1200" i="1" u="none" baseline="0">
              <a:solidFill>
                <a:schemeClr val="accent1"/>
              </a:solidFill>
            </a:rPr>
            <a:t>Worked example</a:t>
          </a:r>
        </a:p>
        <a:p>
          <a:endParaRPr lang="en-GB" sz="1200" u="none" baseline="0">
            <a:solidFill>
              <a:schemeClr val="accent1"/>
            </a:solidFill>
          </a:endParaRPr>
        </a:p>
        <a:p>
          <a:r>
            <a:rPr lang="en-GB" sz="1200" u="none" baseline="0">
              <a:solidFill>
                <a:schemeClr val="accent1"/>
              </a:solidFill>
            </a:rPr>
            <a:t>If a secondary school provides for 600 students, 100 primary and 500 secondary age, please enter the two different phases separately, rather than 600 pupils in just the secondary box. This would mean entering 100 in </a:t>
          </a:r>
          <a:r>
            <a:rPr lang="en-GB" sz="1200" b="1" u="none" baseline="0">
              <a:solidFill>
                <a:srgbClr val="4F81BD"/>
              </a:solidFill>
            </a:rPr>
            <a:t>Cell C17 </a:t>
          </a:r>
          <a:r>
            <a:rPr lang="en-GB" sz="1200" u="none" baseline="0">
              <a:solidFill>
                <a:srgbClr val="4F81BD"/>
              </a:solidFill>
            </a:rPr>
            <a:t>and 500 in </a:t>
          </a:r>
          <a:r>
            <a:rPr lang="en-GB" sz="1200" b="1" u="none" baseline="0">
              <a:solidFill>
                <a:srgbClr val="4F81BD"/>
              </a:solidFill>
            </a:rPr>
            <a:t>Cell C18</a:t>
          </a:r>
          <a:r>
            <a:rPr lang="en-GB" sz="1200" u="none" baseline="0">
              <a:solidFill>
                <a:srgbClr val="4F81BD"/>
              </a:solidFill>
            </a:rPr>
            <a:t>.</a:t>
          </a:r>
        </a:p>
        <a:p>
          <a:endParaRPr lang="en-GB" sz="1200" u="none"/>
        </a:p>
        <a:p>
          <a:r>
            <a:rPr lang="en-GB" sz="1200" b="1" u="none"/>
            <a:t>Students at special institutions</a:t>
          </a:r>
        </a:p>
        <a:p>
          <a:endParaRPr lang="en-GB" sz="1200" b="1" u="none"/>
        </a:p>
        <a:p>
          <a:pPr marL="0" marR="0" indent="0" defTabSz="914400" eaLnBrk="1" fontAlgn="auto" latinLnBrk="0" hangingPunct="1">
            <a:lnSpc>
              <a:spcPct val="100000"/>
            </a:lnSpc>
            <a:spcBef>
              <a:spcPts val="0"/>
            </a:spcBef>
            <a:spcAft>
              <a:spcPts val="0"/>
            </a:spcAft>
            <a:buClrTx/>
            <a:buSzTx/>
            <a:buFontTx/>
            <a:buNone/>
            <a:tabLst/>
            <a:defRPr/>
          </a:pPr>
          <a:r>
            <a:rPr lang="en-GB" sz="1200" u="none">
              <a:solidFill>
                <a:schemeClr val="dk1"/>
              </a:solidFill>
              <a:effectLst/>
              <a:latin typeface="+mn-lt"/>
              <a:ea typeface="+mn-ea"/>
              <a:cs typeface="+mn-cs"/>
            </a:rPr>
            <a:t>Pupils at Special Schools, NMSSs, SPIs, AP/PRUs and General Hospital Schools are all treated as Special/PRU</a:t>
          </a:r>
          <a:r>
            <a:rPr lang="en-GB" sz="1200" u="none" baseline="0">
              <a:solidFill>
                <a:schemeClr val="dk1"/>
              </a:solidFill>
              <a:effectLst/>
              <a:latin typeface="+mn-lt"/>
              <a:ea typeface="+mn-ea"/>
              <a:cs typeface="+mn-cs"/>
            </a:rPr>
            <a:t> and have a higher weighting applied to their pupil-led element of funding. </a:t>
          </a:r>
          <a:r>
            <a:rPr lang="en-GB" sz="1200" b="1" u="none" baseline="0">
              <a:solidFill>
                <a:schemeClr val="dk1"/>
              </a:solidFill>
              <a:effectLst/>
              <a:latin typeface="+mn-lt"/>
              <a:ea typeface="+mn-ea"/>
              <a:cs typeface="+mn-cs"/>
            </a:rPr>
            <a:t>All of </a:t>
          </a:r>
          <a:r>
            <a:rPr lang="en-GB" sz="1200" b="1" u="none" baseline="0">
              <a:solidFill>
                <a:schemeClr val="tx1"/>
              </a:solidFill>
              <a:effectLst/>
              <a:latin typeface="+mn-lt"/>
              <a:ea typeface="+mn-ea"/>
              <a:cs typeface="+mn-cs"/>
            </a:rPr>
            <a:t>these pupils </a:t>
          </a:r>
          <a:r>
            <a:rPr lang="en-GB" sz="1200" b="1" baseline="0">
              <a:solidFill>
                <a:schemeClr val="tx1"/>
              </a:solidFill>
              <a:effectLst/>
              <a:latin typeface="+mn-lt"/>
              <a:ea typeface="+mn-ea"/>
              <a:cs typeface="+mn-cs"/>
            </a:rPr>
            <a:t>are weighted in the same way </a:t>
          </a:r>
          <a:r>
            <a:rPr lang="en-GB" sz="1200" b="1" u="none" baseline="0">
              <a:solidFill>
                <a:schemeClr val="tx1"/>
              </a:solidFill>
              <a:effectLst/>
              <a:latin typeface="+mn-lt"/>
              <a:ea typeface="+mn-ea"/>
              <a:cs typeface="+mn-cs"/>
            </a:rPr>
            <a:t>regardless of </a:t>
          </a:r>
          <a:r>
            <a:rPr lang="en-GB" sz="1200" b="1" u="none" strike="noStrike" baseline="0">
              <a:solidFill>
                <a:schemeClr val="tx1"/>
              </a:solidFill>
              <a:effectLst/>
              <a:latin typeface="+mn-lt"/>
              <a:ea typeface="+mn-ea"/>
              <a:cs typeface="+mn-cs"/>
            </a:rPr>
            <a:t>their</a:t>
          </a:r>
          <a:r>
            <a:rPr lang="en-GB" sz="1200" b="1" u="none" baseline="0">
              <a:solidFill>
                <a:schemeClr val="tx1"/>
              </a:solidFill>
              <a:effectLst/>
              <a:latin typeface="+mn-lt"/>
              <a:ea typeface="+mn-ea"/>
              <a:cs typeface="+mn-cs"/>
            </a:rPr>
            <a:t> phase of education</a:t>
          </a:r>
          <a:r>
            <a:rPr lang="en-GB" sz="1200" b="0" u="none" baseline="0">
              <a:solidFill>
                <a:schemeClr val="tx1"/>
              </a:solidFill>
              <a:effectLst/>
              <a:latin typeface="+mn-lt"/>
              <a:ea typeface="+mn-ea"/>
              <a:cs typeface="+mn-cs"/>
            </a:rPr>
            <a:t>. Enter your whole school's pupil numbers in </a:t>
          </a:r>
          <a:r>
            <a:rPr lang="en-GB" sz="1200" b="0" u="none" baseline="0">
              <a:solidFill>
                <a:sysClr val="windowText" lastClr="000000"/>
              </a:solidFill>
              <a:effectLst/>
              <a:latin typeface="+mn-lt"/>
              <a:ea typeface="+mn-ea"/>
              <a:cs typeface="+mn-cs"/>
            </a:rPr>
            <a:t>cell C20 and </a:t>
          </a:r>
          <a:r>
            <a:rPr lang="en-GB" sz="1200" b="0" u="none" baseline="0">
              <a:solidFill>
                <a:schemeClr val="tx1"/>
              </a:solidFill>
              <a:effectLst/>
              <a:latin typeface="+mn-lt"/>
              <a:ea typeface="+mn-ea"/>
              <a:cs typeface="+mn-cs"/>
            </a:rPr>
            <a:t>leave the other cells blank. If your special institution provides for boarders, include them in </a:t>
          </a:r>
          <a:r>
            <a:rPr lang="en-GB" sz="1200" b="0" u="none" baseline="0">
              <a:solidFill>
                <a:sysClr val="windowText" lastClr="000000"/>
              </a:solidFill>
              <a:effectLst/>
              <a:latin typeface="+mn-lt"/>
              <a:ea typeface="+mn-ea"/>
              <a:cs typeface="+mn-cs"/>
            </a:rPr>
            <a:t>Cell C20.</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i="1" u="none" baseline="0">
              <a:solidFill>
                <a:schemeClr val="accent1"/>
              </a:solidFill>
              <a:effectLst/>
              <a:latin typeface="+mn-lt"/>
              <a:ea typeface="+mn-ea"/>
              <a:cs typeface="+mn-cs"/>
            </a:rPr>
            <a:t>Worked example</a:t>
          </a:r>
          <a:endParaRPr lang="en-GB" sz="1200" b="0" u="none" baseline="0">
            <a:solidFill>
              <a:schemeClr val="accen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accen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solidFill>
                <a:schemeClr val="accent1"/>
              </a:solidFill>
              <a:effectLst/>
              <a:latin typeface="+mn-lt"/>
              <a:ea typeface="+mn-ea"/>
              <a:cs typeface="+mn-cs"/>
            </a:rPr>
            <a:t>A special institution has 100 pupils of primary age, 200 of secondary age and 50 of Post-16 age. The figure to enter </a:t>
          </a:r>
          <a:r>
            <a:rPr lang="en-GB" sz="1200" b="0" u="none" baseline="0">
              <a:solidFill>
                <a:srgbClr val="4F81BD"/>
              </a:solidFill>
              <a:effectLst/>
              <a:latin typeface="+mn-lt"/>
              <a:ea typeface="+mn-ea"/>
              <a:cs typeface="+mn-cs"/>
            </a:rPr>
            <a:t>into C20 would </a:t>
          </a:r>
          <a:r>
            <a:rPr lang="en-GB" sz="1200" b="0" u="none" baseline="0">
              <a:solidFill>
                <a:schemeClr val="accent1"/>
              </a:solidFill>
              <a:effectLst/>
              <a:latin typeface="+mn-lt"/>
              <a:ea typeface="+mn-ea"/>
              <a:cs typeface="+mn-cs"/>
            </a:rPr>
            <a:t>therefore be 350, leaving all other cells blank.</a:t>
          </a:r>
        </a:p>
        <a:p>
          <a:pPr marL="0" marR="0" indent="0" defTabSz="914400" eaLnBrk="1" fontAlgn="auto" latinLnBrk="0" hangingPunct="1">
            <a:lnSpc>
              <a:spcPct val="100000"/>
            </a:lnSpc>
            <a:spcBef>
              <a:spcPts val="0"/>
            </a:spcBef>
            <a:spcAft>
              <a:spcPts val="0"/>
            </a:spcAft>
            <a:buClrTx/>
            <a:buSzTx/>
            <a:buFontTx/>
            <a:buNone/>
            <a:tabLst/>
            <a:defRPr/>
          </a:pPr>
          <a:endParaRPr lang="en-GB" sz="1200" b="1" u="none"/>
        </a:p>
        <a:p>
          <a:pPr marL="0" marR="0" indent="0" defTabSz="914400" eaLnBrk="1" fontAlgn="auto" latinLnBrk="0" hangingPunct="1">
            <a:lnSpc>
              <a:spcPct val="100000"/>
            </a:lnSpc>
            <a:spcBef>
              <a:spcPts val="0"/>
            </a:spcBef>
            <a:spcAft>
              <a:spcPts val="0"/>
            </a:spcAft>
            <a:buClrTx/>
            <a:buSzTx/>
            <a:buFontTx/>
            <a:buNone/>
            <a:tabLst/>
            <a:defRPr/>
          </a:pPr>
          <a:r>
            <a:rPr lang="en-GB" sz="1200" b="1" u="none"/>
            <a:t>Boarders</a:t>
          </a:r>
        </a:p>
        <a:p>
          <a:pPr marL="0" marR="0" indent="0" defTabSz="914400" eaLnBrk="1" fontAlgn="auto" latinLnBrk="0" hangingPunct="1">
            <a:lnSpc>
              <a:spcPct val="100000"/>
            </a:lnSpc>
            <a:spcBef>
              <a:spcPts val="0"/>
            </a:spcBef>
            <a:spcAft>
              <a:spcPts val="0"/>
            </a:spcAft>
            <a:buClrTx/>
            <a:buSzTx/>
            <a:buFontTx/>
            <a:buNone/>
            <a:tabLst/>
            <a:defRPr/>
          </a:pPr>
          <a:endParaRPr lang="en-GB" sz="1200" b="1" u="none"/>
        </a:p>
        <a:p>
          <a:pPr eaLnBrk="1" fontAlgn="auto" latinLnBrk="0" hangingPunct="1"/>
          <a:r>
            <a:rPr lang="en-GB" sz="1200" b="0" u="none">
              <a:solidFill>
                <a:schemeClr val="dk1"/>
              </a:solidFill>
              <a:effectLst/>
              <a:latin typeface="+mn-lt"/>
              <a:ea typeface="+mn-ea"/>
              <a:cs typeface="+mn-cs"/>
            </a:rPr>
            <a:t>Pupils who are boarders</a:t>
          </a:r>
          <a:r>
            <a:rPr lang="en-GB" sz="1200" b="0" u="none" baseline="0">
              <a:solidFill>
                <a:schemeClr val="dk1"/>
              </a:solidFill>
              <a:effectLst/>
              <a:latin typeface="+mn-lt"/>
              <a:ea typeface="+mn-ea"/>
              <a:cs typeface="+mn-cs"/>
            </a:rPr>
            <a:t> at all institution types will be weighted higher regardless of phase. Boarder numbers are to be completed by phase separately to non-boarder pupils completing the appropriate cells in column D.</a:t>
          </a:r>
        </a:p>
        <a:p>
          <a:pPr marL="0" marR="0" indent="0" defTabSz="914400" eaLnBrk="1" fontAlgn="auto" latinLnBrk="0" hangingPunct="1">
            <a:lnSpc>
              <a:spcPct val="100000"/>
            </a:lnSpc>
            <a:spcBef>
              <a:spcPts val="0"/>
            </a:spcBef>
            <a:spcAft>
              <a:spcPts val="0"/>
            </a:spcAft>
            <a:buClrTx/>
            <a:buSzTx/>
            <a:buFontTx/>
            <a:buNone/>
            <a:tabLst/>
            <a:defRPr/>
          </a:pPr>
          <a:endParaRPr lang="en-GB" sz="1200" b="1" u="none">
            <a:solidFill>
              <a:schemeClr val="tx2"/>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none">
              <a:solidFill>
                <a:schemeClr val="tx1"/>
              </a:solidFill>
            </a:rPr>
            <a:t>Full worked</a:t>
          </a:r>
          <a:r>
            <a:rPr lang="en-GB" sz="1200" b="1" u="none" baseline="0">
              <a:solidFill>
                <a:schemeClr val="tx1"/>
              </a:solidFill>
            </a:rPr>
            <a:t> example with a mix of pupil types</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solidFill>
                <a:schemeClr val="tx1"/>
              </a:solidFill>
            </a:rPr>
            <a:t>An all-through community school with 100 Primary pupils, 500 Secondary pupils, 50 Sixth Form pupils, and in addition 50 </a:t>
          </a:r>
          <a:r>
            <a:rPr lang="en-GB" sz="1200" b="0" u="none" baseline="0">
              <a:solidFill>
                <a:schemeClr val="tx1"/>
              </a:solidFill>
              <a:latin typeface="+mn-lt"/>
              <a:cs typeface="Arial" panose="020B0604020202020204" pitchFamily="34" charset="0"/>
            </a:rPr>
            <a:t>Secondary Boarders</a:t>
          </a:r>
          <a:r>
            <a:rPr lang="en-GB" sz="1200" b="0" u="none" baseline="0">
              <a:solidFill>
                <a:schemeClr val="tx1"/>
              </a:solidFill>
            </a:rPr>
            <a:t>.</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solidFill>
              <a:schemeClr val="tx1"/>
            </a:solidFill>
          </a:endParaRPr>
        </a:p>
      </xdr:txBody>
    </xdr:sp>
    <xdr:clientData/>
  </xdr:twoCellAnchor>
  <xdr:twoCellAnchor editAs="oneCell">
    <xdr:from>
      <xdr:col>0</xdr:col>
      <xdr:colOff>454848</xdr:colOff>
      <xdr:row>64</xdr:row>
      <xdr:rowOff>73980</xdr:rowOff>
    </xdr:from>
    <xdr:to>
      <xdr:col>12</xdr:col>
      <xdr:colOff>643424</xdr:colOff>
      <xdr:row>93</xdr:row>
      <xdr:rowOff>214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848" y="11830551"/>
          <a:ext cx="8747469" cy="525343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302498</xdr:colOff>
      <xdr:row>95</xdr:row>
      <xdr:rowOff>23113</xdr:rowOff>
    </xdr:from>
    <xdr:to>
      <xdr:col>18</xdr:col>
      <xdr:colOff>427437</xdr:colOff>
      <xdr:row>100</xdr:row>
      <xdr:rowOff>168710</xdr:rowOff>
    </xdr:to>
    <xdr:sp macro="" textlink="">
      <xdr:nvSpPr>
        <xdr:cNvPr id="3" name="TextBox 2">
          <a:hlinkClick xmlns:r="http://schemas.openxmlformats.org/officeDocument/2006/relationships" r:id="rId2"/>
        </xdr:cNvPr>
        <xdr:cNvSpPr txBox="1"/>
      </xdr:nvSpPr>
      <xdr:spPr>
        <a:xfrm>
          <a:off x="302498" y="17474274"/>
          <a:ext cx="12602689" cy="1064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200" b="1" baseline="0">
              <a:solidFill>
                <a:sysClr val="windowText" lastClr="000000"/>
              </a:solidFill>
              <a:effectLst/>
              <a:latin typeface="+mn-lt"/>
              <a:ea typeface="+mn-ea"/>
              <a:cs typeface="+mn-cs"/>
            </a:rPr>
            <a:t>Previous DFC Allocations</a:t>
          </a:r>
        </a:p>
        <a:p>
          <a:pPr eaLnBrk="1" fontAlgn="auto" latinLnBrk="0" hangingPunct="1"/>
          <a:endParaRPr lang="en-GB" sz="1200">
            <a:solidFill>
              <a:sysClr val="windowText" lastClr="000000"/>
            </a:solidFill>
            <a:effectLst/>
          </a:endParaRPr>
        </a:p>
        <a:p>
          <a:pPr eaLnBrk="1" fontAlgn="auto" latinLnBrk="0" hangingPunct="1"/>
          <a:r>
            <a:rPr lang="en-GB" sz="1200" b="0" baseline="0">
              <a:solidFill>
                <a:sysClr val="windowText" lastClr="000000"/>
              </a:solidFill>
              <a:effectLst/>
              <a:latin typeface="+mn-lt"/>
              <a:ea typeface="+mn-ea"/>
              <a:cs typeface="+mn-cs"/>
            </a:rPr>
            <a:t>If you wish to view your institution's 2016-17 DFC allocation, please </a:t>
          </a:r>
          <a:r>
            <a:rPr lang="en-GB" sz="1200" b="0" u="sng" baseline="0">
              <a:solidFill>
                <a:srgbClr val="0000FF"/>
              </a:solidFill>
              <a:effectLst/>
              <a:latin typeface="+mn-lt"/>
              <a:ea typeface="+mn-ea"/>
              <a:cs typeface="+mn-cs"/>
            </a:rPr>
            <a:t>click here</a:t>
          </a:r>
          <a:r>
            <a:rPr lang="en-GB" sz="1200" b="0" baseline="0">
              <a:solidFill>
                <a:sysClr val="windowText" lastClr="000000"/>
              </a:solidFill>
              <a:effectLst/>
              <a:latin typeface="+mn-lt"/>
              <a:ea typeface="+mn-ea"/>
              <a:cs typeface="+mn-cs"/>
            </a:rPr>
            <a:t>, and open the spreadsheet link. Depending on whether your school is a Local Authority Maintained or Voluntary Aided School, an Academy or Sixth Form College, a Non-Maintained Special School, or a Specialist Post-16 Institution, click on the relevant tab (2a, 3a, 4, or 5 respectively) to view the 2016-17 DFC allocation.</a:t>
          </a:r>
          <a:endParaRPr lang="en-GB" sz="1200">
            <a:solidFill>
              <a:sysClr val="windowText" lastClr="000000"/>
            </a:solidFill>
            <a:effectLst/>
          </a:endParaRPr>
        </a:p>
        <a:p>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4</xdr:row>
      <xdr:rowOff>238505</xdr:rowOff>
    </xdr:from>
    <xdr:to>
      <xdr:col>8</xdr:col>
      <xdr:colOff>528637</xdr:colOff>
      <xdr:row>7</xdr:row>
      <xdr:rowOff>16809</xdr:rowOff>
    </xdr:to>
    <xdr:sp macro="" textlink="">
      <xdr:nvSpPr>
        <xdr:cNvPr id="2" name="TextBox 1"/>
        <xdr:cNvSpPr txBox="1"/>
      </xdr:nvSpPr>
      <xdr:spPr>
        <a:xfrm>
          <a:off x="7896226" y="793197"/>
          <a:ext cx="5126970" cy="1016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lang="en-GB" sz="1050" b="0">
              <a:solidFill>
                <a:schemeClr val="dk1"/>
              </a:solidFill>
              <a:effectLst/>
              <a:latin typeface="+mn-lt"/>
              <a:ea typeface="+mn-ea"/>
              <a:cs typeface="+mn-cs"/>
            </a:rPr>
            <a:t>Only schools that were part of the Spring 2016 census, </a:t>
          </a:r>
          <a:r>
            <a:rPr lang="en-GB" sz="1100" b="0" baseline="0">
              <a:solidFill>
                <a:schemeClr val="dk1"/>
              </a:solidFill>
              <a:effectLst/>
              <a:latin typeface="+mn-lt"/>
              <a:ea typeface="+mn-ea"/>
              <a:cs typeface="+mn-cs"/>
            </a:rPr>
            <a:t>or the 2015/16 Individualised Learner Record,</a:t>
          </a:r>
          <a:r>
            <a:rPr lang="en-GB" sz="1050" b="0" baseline="0">
              <a:solidFill>
                <a:schemeClr val="dk1"/>
              </a:solidFill>
              <a:effectLst/>
              <a:latin typeface="+mn-lt"/>
              <a:ea typeface="+mn-ea"/>
              <a:cs typeface="+mn-cs"/>
            </a:rPr>
            <a:t> or whose predecessor school was part of that census or ILR, are eligible for DFC in 2017/18. </a:t>
          </a:r>
          <a:r>
            <a:rPr lang="en-GB" sz="1050"/>
            <a:t>Schools that have opened since January 2016 with no predecessor school will not be eligible for DFC allocations. If you are unsure of the opening date of your school please refer to Edubase: http://www.education.gov.uk/edubase/home.xhtml</a:t>
          </a:r>
        </a:p>
      </xdr:txBody>
    </xdr:sp>
    <xdr:clientData/>
  </xdr:twoCellAnchor>
  <xdr:twoCellAnchor>
    <xdr:from>
      <xdr:col>2</xdr:col>
      <xdr:colOff>190503</xdr:colOff>
      <xdr:row>9</xdr:row>
      <xdr:rowOff>3252</xdr:rowOff>
    </xdr:from>
    <xdr:to>
      <xdr:col>8</xdr:col>
      <xdr:colOff>538165</xdr:colOff>
      <xdr:row>10</xdr:row>
      <xdr:rowOff>331864</xdr:rowOff>
    </xdr:to>
    <xdr:sp macro="" textlink="">
      <xdr:nvSpPr>
        <xdr:cNvPr id="3" name="TextBox 2"/>
        <xdr:cNvSpPr txBox="1"/>
      </xdr:nvSpPr>
      <xdr:spPr>
        <a:xfrm>
          <a:off x="7902090" y="2080435"/>
          <a:ext cx="5124816" cy="60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Please choose what type of institution your school is from the drop down list. If unsure please refer to Edubase: http://www.education.gov.uk/edubase/home.xhtml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uploads/system/uploads/attachment_data/file/498827/Condition_funding_methodology_for_2015_to_2018_-_updated_explanatory_note_for_2016-17.pdf" TargetMode="External"/><Relationship Id="rId1" Type="http://schemas.openxmlformats.org/officeDocument/2006/relationships/printerSettings" Target="../printerSettings/printerSettings6.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
  <sheetViews>
    <sheetView tabSelected="1" zoomScale="85" zoomScaleNormal="85" workbookViewId="0">
      <selection activeCell="U12" sqref="U12"/>
    </sheetView>
  </sheetViews>
  <sheetFormatPr defaultColWidth="9.109375" defaultRowHeight="14.4" x14ac:dyDescent="0.3"/>
  <cols>
    <col min="1" max="1" width="19.21875" style="26" customWidth="1"/>
    <col min="2" max="16384" width="9.109375" style="26"/>
  </cols>
  <sheetData/>
  <sheetProtection algorithmName="SHA-512" hashValue="dQfUvU3Z+Wfip/RpaJy+McgBoTysl6Tr7DrJWB5w//CnkHdtR3rO84IAuR2/FDGh7982k/xYtlix5n3uhMPcCQ==" saltValue="HSPwl/TV2DV/MixrVBEOpQ==" spinCount="100000" sheet="1" objects="1" scenarios="1" selectLockedCells="1" selectUnlockedCells="1"/>
  <customSheetViews>
    <customSheetView guid="{FD9879F2-8D7A-4469-9A0E-F29AF0BA7067}" topLeftCell="A4">
      <selection activeCell="A2" sqref="A2"/>
      <pageMargins left="0.7" right="0.7" top="0.75" bottom="0.75" header="0.3" footer="0.3"/>
    </customSheetView>
  </customSheetView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sheetPr>
  <dimension ref="A2:C57"/>
  <sheetViews>
    <sheetView workbookViewId="0">
      <selection activeCell="B30" sqref="B30"/>
    </sheetView>
  </sheetViews>
  <sheetFormatPr defaultColWidth="9.109375" defaultRowHeight="14.4" x14ac:dyDescent="0.3"/>
  <cols>
    <col min="1" max="1" width="47.88671875" style="2" customWidth="1"/>
    <col min="2" max="2" width="20.77734375" style="2" customWidth="1"/>
    <col min="3" max="3" width="15.21875" style="2" customWidth="1"/>
    <col min="4" max="16384" width="9.109375" style="2"/>
  </cols>
  <sheetData>
    <row r="2" spans="1:3" ht="18" x14ac:dyDescent="0.55000000000000004">
      <c r="A2" s="22" t="s">
        <v>75</v>
      </c>
    </row>
    <row r="4" spans="1:3" ht="14.25" x14ac:dyDescent="0.45">
      <c r="A4" s="29" t="s">
        <v>67</v>
      </c>
    </row>
    <row r="5" spans="1:3" ht="14.25" x14ac:dyDescent="0.45">
      <c r="A5" s="29" t="s">
        <v>74</v>
      </c>
    </row>
    <row r="7" spans="1:3" x14ac:dyDescent="0.3">
      <c r="A7" s="58" t="s">
        <v>65</v>
      </c>
      <c r="B7" s="58"/>
    </row>
    <row r="8" spans="1:3" x14ac:dyDescent="0.3">
      <c r="A8" s="58"/>
      <c r="B8" s="58"/>
    </row>
    <row r="10" spans="1:3" ht="35.25" customHeight="1" x14ac:dyDescent="0.5">
      <c r="A10" s="27" t="s">
        <v>11</v>
      </c>
      <c r="B10" s="28" t="s">
        <v>61</v>
      </c>
      <c r="C10" s="28" t="s">
        <v>66</v>
      </c>
    </row>
    <row r="11" spans="1:3" ht="14.25" x14ac:dyDescent="0.45">
      <c r="A11" s="3" t="s">
        <v>23</v>
      </c>
      <c r="B11" s="3" t="s">
        <v>62</v>
      </c>
      <c r="C11" s="3" t="s">
        <v>12</v>
      </c>
    </row>
    <row r="12" spans="1:3" ht="14.25" x14ac:dyDescent="0.45">
      <c r="A12" s="3" t="s">
        <v>24</v>
      </c>
      <c r="B12" s="3" t="s">
        <v>62</v>
      </c>
      <c r="C12" s="3" t="s">
        <v>12</v>
      </c>
    </row>
    <row r="13" spans="1:3" ht="14.25" x14ac:dyDescent="0.45">
      <c r="A13" s="3" t="s">
        <v>25</v>
      </c>
      <c r="B13" s="3" t="s">
        <v>63</v>
      </c>
      <c r="C13" s="3" t="s">
        <v>12</v>
      </c>
    </row>
    <row r="14" spans="1:3" ht="14.25" x14ac:dyDescent="0.45">
      <c r="A14" s="3" t="s">
        <v>26</v>
      </c>
      <c r="B14" s="3" t="s">
        <v>63</v>
      </c>
      <c r="C14" s="3" t="s">
        <v>12</v>
      </c>
    </row>
    <row r="15" spans="1:3" ht="14.25" x14ac:dyDescent="0.45">
      <c r="A15" s="3" t="s">
        <v>27</v>
      </c>
      <c r="B15" s="3" t="s">
        <v>62</v>
      </c>
      <c r="C15" s="3" t="s">
        <v>12</v>
      </c>
    </row>
    <row r="16" spans="1:3" ht="14.25" x14ac:dyDescent="0.45">
      <c r="A16" s="3" t="s">
        <v>28</v>
      </c>
      <c r="B16" s="3" t="s">
        <v>63</v>
      </c>
      <c r="C16" s="3" t="s">
        <v>12</v>
      </c>
    </row>
    <row r="17" spans="1:3" ht="14.25" x14ac:dyDescent="0.45">
      <c r="A17" s="3" t="s">
        <v>29</v>
      </c>
      <c r="B17" s="3" t="s">
        <v>63</v>
      </c>
      <c r="C17" s="3" t="s">
        <v>12</v>
      </c>
    </row>
    <row r="18" spans="1:3" ht="14.25" x14ac:dyDescent="0.45">
      <c r="A18" s="3" t="s">
        <v>30</v>
      </c>
      <c r="B18" s="3" t="s">
        <v>62</v>
      </c>
      <c r="C18" s="3" t="s">
        <v>12</v>
      </c>
    </row>
    <row r="19" spans="1:3" ht="14.25" x14ac:dyDescent="0.45">
      <c r="A19" s="3" t="s">
        <v>31</v>
      </c>
      <c r="B19" s="3" t="s">
        <v>64</v>
      </c>
      <c r="C19" s="3" t="s">
        <v>13</v>
      </c>
    </row>
    <row r="20" spans="1:3" ht="14.25" x14ac:dyDescent="0.45">
      <c r="A20" s="3" t="s">
        <v>32</v>
      </c>
      <c r="B20" s="3" t="s">
        <v>62</v>
      </c>
      <c r="C20" s="3" t="s">
        <v>12</v>
      </c>
    </row>
    <row r="21" spans="1:3" ht="14.25" x14ac:dyDescent="0.45">
      <c r="A21" s="3" t="s">
        <v>33</v>
      </c>
      <c r="B21" s="3" t="s">
        <v>62</v>
      </c>
      <c r="C21" s="3" t="s">
        <v>12</v>
      </c>
    </row>
    <row r="22" spans="1:3" ht="14.25" x14ac:dyDescent="0.45">
      <c r="A22" s="3" t="s">
        <v>34</v>
      </c>
      <c r="B22" s="3" t="s">
        <v>63</v>
      </c>
      <c r="C22" s="3" t="s">
        <v>12</v>
      </c>
    </row>
    <row r="23" spans="1:3" ht="14.25" x14ac:dyDescent="0.45">
      <c r="A23" s="3" t="s">
        <v>35</v>
      </c>
      <c r="B23" s="3" t="s">
        <v>62</v>
      </c>
      <c r="C23" s="3" t="s">
        <v>12</v>
      </c>
    </row>
    <row r="24" spans="1:3" ht="14.25" x14ac:dyDescent="0.45">
      <c r="A24" s="3" t="s">
        <v>36</v>
      </c>
      <c r="B24" s="3" t="s">
        <v>63</v>
      </c>
      <c r="C24" s="3" t="s">
        <v>12</v>
      </c>
    </row>
    <row r="25" spans="1:3" ht="14.25" x14ac:dyDescent="0.45">
      <c r="A25" s="3" t="s">
        <v>37</v>
      </c>
      <c r="B25" s="3" t="s">
        <v>62</v>
      </c>
      <c r="C25" s="3" t="s">
        <v>12</v>
      </c>
    </row>
    <row r="26" spans="1:3" ht="14.25" x14ac:dyDescent="0.45">
      <c r="A26" s="3" t="s">
        <v>38</v>
      </c>
      <c r="B26" s="3" t="s">
        <v>62</v>
      </c>
      <c r="C26" s="3" t="s">
        <v>12</v>
      </c>
    </row>
    <row r="27" spans="1:3" ht="14.25" x14ac:dyDescent="0.45">
      <c r="A27" s="3" t="s">
        <v>39</v>
      </c>
      <c r="B27" s="3" t="s">
        <v>63</v>
      </c>
      <c r="C27" s="3" t="s">
        <v>12</v>
      </c>
    </row>
    <row r="28" spans="1:3" ht="14.25" x14ac:dyDescent="0.45">
      <c r="A28" s="3" t="s">
        <v>40</v>
      </c>
      <c r="B28" s="3" t="s">
        <v>63</v>
      </c>
      <c r="C28" s="3" t="s">
        <v>12</v>
      </c>
    </row>
    <row r="29" spans="1:3" ht="14.25" x14ac:dyDescent="0.45">
      <c r="A29" s="3" t="s">
        <v>76</v>
      </c>
      <c r="B29" s="3" t="s">
        <v>63</v>
      </c>
      <c r="C29" s="3" t="s">
        <v>12</v>
      </c>
    </row>
    <row r="30" spans="1:3" ht="14.25" x14ac:dyDescent="0.45">
      <c r="A30" s="3" t="s">
        <v>22</v>
      </c>
      <c r="B30" s="3" t="s">
        <v>62</v>
      </c>
      <c r="C30" s="3" t="s">
        <v>12</v>
      </c>
    </row>
    <row r="31" spans="1:3" ht="14.25" x14ac:dyDescent="0.45">
      <c r="A31" s="3" t="s">
        <v>41</v>
      </c>
      <c r="B31" s="3" t="s">
        <v>64</v>
      </c>
      <c r="C31" s="3" t="s">
        <v>13</v>
      </c>
    </row>
    <row r="32" spans="1:3" ht="14.25" x14ac:dyDescent="0.45">
      <c r="A32" s="3" t="s">
        <v>42</v>
      </c>
      <c r="B32" s="3" t="s">
        <v>64</v>
      </c>
      <c r="C32" s="3" t="s">
        <v>13</v>
      </c>
    </row>
    <row r="33" spans="1:3" x14ac:dyDescent="0.3">
      <c r="A33" s="3" t="s">
        <v>43</v>
      </c>
      <c r="B33" s="3" t="s">
        <v>62</v>
      </c>
      <c r="C33" s="3" t="s">
        <v>12</v>
      </c>
    </row>
    <row r="34" spans="1:3" x14ac:dyDescent="0.3">
      <c r="A34" s="3" t="s">
        <v>44</v>
      </c>
      <c r="B34" s="3" t="s">
        <v>64</v>
      </c>
      <c r="C34" s="3" t="s">
        <v>13</v>
      </c>
    </row>
    <row r="35" spans="1:3" x14ac:dyDescent="0.3">
      <c r="A35" s="3" t="s">
        <v>45</v>
      </c>
      <c r="B35" s="3" t="s">
        <v>63</v>
      </c>
      <c r="C35" s="3" t="s">
        <v>12</v>
      </c>
    </row>
    <row r="36" spans="1:3" x14ac:dyDescent="0.3">
      <c r="A36" s="3" t="s">
        <v>46</v>
      </c>
      <c r="B36" s="3" t="s">
        <v>64</v>
      </c>
      <c r="C36" s="3" t="s">
        <v>13</v>
      </c>
    </row>
    <row r="37" spans="1:3" x14ac:dyDescent="0.3">
      <c r="A37" s="3" t="s">
        <v>47</v>
      </c>
      <c r="B37" s="3" t="s">
        <v>64</v>
      </c>
      <c r="C37" s="3" t="s">
        <v>13</v>
      </c>
    </row>
    <row r="38" spans="1:3" x14ac:dyDescent="0.3">
      <c r="A38" s="3" t="s">
        <v>48</v>
      </c>
      <c r="B38" s="3" t="s">
        <v>64</v>
      </c>
      <c r="C38" s="3" t="s">
        <v>13</v>
      </c>
    </row>
    <row r="39" spans="1:3" x14ac:dyDescent="0.3">
      <c r="A39" s="3" t="s">
        <v>49</v>
      </c>
      <c r="B39" s="3" t="s">
        <v>63</v>
      </c>
      <c r="C39" s="3" t="s">
        <v>12</v>
      </c>
    </row>
    <row r="40" spans="1:3" x14ac:dyDescent="0.3">
      <c r="A40" s="3" t="s">
        <v>50</v>
      </c>
      <c r="B40" s="3" t="s">
        <v>64</v>
      </c>
      <c r="C40" s="3" t="s">
        <v>13</v>
      </c>
    </row>
    <row r="41" spans="1:3" x14ac:dyDescent="0.3">
      <c r="A41" s="3" t="s">
        <v>51</v>
      </c>
      <c r="B41" s="3" t="s">
        <v>64</v>
      </c>
      <c r="C41" s="3" t="s">
        <v>13</v>
      </c>
    </row>
    <row r="42" spans="1:3" x14ac:dyDescent="0.3">
      <c r="A42" s="3" t="s">
        <v>52</v>
      </c>
      <c r="B42" s="3" t="s">
        <v>64</v>
      </c>
      <c r="C42" s="3" t="s">
        <v>13</v>
      </c>
    </row>
    <row r="43" spans="1:3" x14ac:dyDescent="0.3">
      <c r="A43" s="3" t="s">
        <v>53</v>
      </c>
      <c r="B43" s="3" t="s">
        <v>63</v>
      </c>
      <c r="C43" s="3" t="s">
        <v>12</v>
      </c>
    </row>
    <row r="44" spans="1:3" x14ac:dyDescent="0.3">
      <c r="A44" s="3" t="s">
        <v>54</v>
      </c>
      <c r="B44" s="3" t="s">
        <v>62</v>
      </c>
      <c r="C44" s="3" t="s">
        <v>12</v>
      </c>
    </row>
    <row r="45" spans="1:3" x14ac:dyDescent="0.3">
      <c r="A45" s="3" t="s">
        <v>55</v>
      </c>
      <c r="B45" s="3" t="s">
        <v>62</v>
      </c>
      <c r="C45" s="3" t="s">
        <v>12</v>
      </c>
    </row>
    <row r="46" spans="1:3" x14ac:dyDescent="0.3">
      <c r="A46" s="3" t="s">
        <v>56</v>
      </c>
      <c r="B46" s="3" t="s">
        <v>62</v>
      </c>
      <c r="C46" s="3" t="s">
        <v>12</v>
      </c>
    </row>
    <row r="47" spans="1:3" x14ac:dyDescent="0.3">
      <c r="A47" s="3" t="s">
        <v>57</v>
      </c>
      <c r="B47" s="3" t="s">
        <v>62</v>
      </c>
      <c r="C47" s="3" t="s">
        <v>12</v>
      </c>
    </row>
    <row r="48" spans="1:3" x14ac:dyDescent="0.3">
      <c r="A48" s="3" t="s">
        <v>58</v>
      </c>
      <c r="B48" s="3" t="s">
        <v>64</v>
      </c>
      <c r="C48" s="3" t="s">
        <v>13</v>
      </c>
    </row>
    <row r="50" spans="1:3" ht="15.6" x14ac:dyDescent="0.3">
      <c r="A50" s="1" t="s">
        <v>59</v>
      </c>
    </row>
    <row r="51" spans="1:3" ht="15.6" x14ac:dyDescent="0.3">
      <c r="A51" s="14" t="s">
        <v>4</v>
      </c>
      <c r="B51" s="14" t="s">
        <v>7</v>
      </c>
      <c r="C51" s="13" t="s">
        <v>68</v>
      </c>
    </row>
    <row r="52" spans="1:3" x14ac:dyDescent="0.3">
      <c r="A52" s="4" t="s">
        <v>0</v>
      </c>
      <c r="B52" s="4">
        <v>1</v>
      </c>
      <c r="C52" s="3" t="s">
        <v>69</v>
      </c>
    </row>
    <row r="53" spans="1:3" x14ac:dyDescent="0.3">
      <c r="A53" s="4" t="s">
        <v>1</v>
      </c>
      <c r="B53" s="4">
        <v>1</v>
      </c>
      <c r="C53" s="3" t="s">
        <v>70</v>
      </c>
    </row>
    <row r="54" spans="1:3" x14ac:dyDescent="0.3">
      <c r="A54" s="4" t="s">
        <v>2</v>
      </c>
      <c r="B54" s="4">
        <v>1.5</v>
      </c>
      <c r="C54" s="3" t="s">
        <v>71</v>
      </c>
    </row>
    <row r="55" spans="1:3" x14ac:dyDescent="0.3">
      <c r="A55" s="4" t="s">
        <v>5</v>
      </c>
      <c r="B55" s="4">
        <v>2</v>
      </c>
      <c r="C55" s="3" t="s">
        <v>72</v>
      </c>
    </row>
    <row r="56" spans="1:3" x14ac:dyDescent="0.3">
      <c r="A56" s="4" t="s">
        <v>79</v>
      </c>
      <c r="B56" s="4">
        <v>3</v>
      </c>
      <c r="C56" s="3" t="s">
        <v>73</v>
      </c>
    </row>
    <row r="57" spans="1:3" x14ac:dyDescent="0.3">
      <c r="A57" s="5" t="s">
        <v>60</v>
      </c>
      <c r="B57" s="4">
        <v>3</v>
      </c>
      <c r="C57" s="3" t="s">
        <v>73</v>
      </c>
    </row>
  </sheetData>
  <autoFilter ref="A10:C48"/>
  <customSheetViews>
    <customSheetView guid="{FD9879F2-8D7A-4469-9A0E-F29AF0BA7067}" showAutoFilter="1" state="hidden" topLeftCell="A13">
      <selection activeCell="A57" sqref="A57"/>
      <pageMargins left="0.7" right="0.7" top="0.75" bottom="0.75" header="0.3" footer="0.3"/>
      <pageSetup paperSize="9" orientation="portrait" r:id="rId1"/>
      <autoFilter ref="A10:C48"/>
    </customSheetView>
  </customSheetViews>
  <mergeCells count="1">
    <mergeCell ref="A7:B8"/>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A1:G40"/>
  <sheetViews>
    <sheetView workbookViewId="0">
      <selection activeCell="E21" sqref="E21"/>
    </sheetView>
  </sheetViews>
  <sheetFormatPr defaultRowHeight="14.4" x14ac:dyDescent="0.3"/>
  <cols>
    <col min="1" max="1" width="27.88671875" customWidth="1"/>
    <col min="2" max="2" width="22.77734375" customWidth="1"/>
    <col min="3" max="3" width="16.88671875" customWidth="1"/>
    <col min="4" max="4" width="23.77734375" customWidth="1"/>
    <col min="5" max="5" width="49.77734375" customWidth="1"/>
    <col min="6" max="6" width="15.5546875" customWidth="1"/>
    <col min="7" max="7" width="12" customWidth="1"/>
  </cols>
  <sheetData>
    <row r="1" spans="1:7" ht="47.25" x14ac:dyDescent="0.5">
      <c r="A1" s="14" t="s">
        <v>4</v>
      </c>
      <c r="B1" s="15" t="s">
        <v>7</v>
      </c>
      <c r="C1" s="15" t="s">
        <v>16</v>
      </c>
      <c r="D1" s="16" t="s">
        <v>21</v>
      </c>
      <c r="E1" s="14" t="s">
        <v>11</v>
      </c>
      <c r="F1" s="16" t="s">
        <v>15</v>
      </c>
      <c r="G1" s="17" t="s">
        <v>8</v>
      </c>
    </row>
    <row r="2" spans="1:7" ht="17.25" customHeight="1" x14ac:dyDescent="0.5">
      <c r="A2" s="4" t="s">
        <v>77</v>
      </c>
      <c r="B2" s="10">
        <v>1</v>
      </c>
      <c r="C2" s="10">
        <f>NursuryPupils</f>
        <v>0</v>
      </c>
      <c r="D2" s="25">
        <f>IF(Institution_Type="",0,
IF(
        INDEX(Weighting_Data,MATCH(Institution_Type,Institution_List_Data,0)) = "Normal", B2*C2,
IF(
        INDEX(Weighting_Data,MATCH(Institution_Type,Institution_List_Data,0)) = "Higher",C2*SpecialWeighting,
"")))</f>
        <v>0</v>
      </c>
      <c r="F2" s="24"/>
      <c r="G2" s="6">
        <v>0.08</v>
      </c>
    </row>
    <row r="3" spans="1:7" ht="14.25" x14ac:dyDescent="0.45">
      <c r="A3" s="4" t="s">
        <v>1</v>
      </c>
      <c r="B3" s="10">
        <v>1</v>
      </c>
      <c r="C3" s="10">
        <f>PrimaryPupils</f>
        <v>0</v>
      </c>
      <c r="D3" s="25">
        <f t="shared" ref="D3:D7" si="0">IF(Institution_Type="",0,
IF(
        INDEX(Weighting_Data,MATCH(Institution_Type,Institution_List_Data,0)) = "Normal", B3*C3,
IF(
        INDEX(Weighting_Data,MATCH(Institution_Type,Institution_List_Data,0)) = "Higher",C3*SpecialWeighting,
"")))</f>
        <v>0</v>
      </c>
      <c r="E3" s="3" t="s">
        <v>23</v>
      </c>
      <c r="F3" s="24" t="s">
        <v>80</v>
      </c>
    </row>
    <row r="4" spans="1:7" ht="14.25" x14ac:dyDescent="0.45">
      <c r="A4" s="4" t="s">
        <v>2</v>
      </c>
      <c r="B4" s="10">
        <v>1.5</v>
      </c>
      <c r="C4" s="10">
        <f>SecondaryPupils</f>
        <v>0</v>
      </c>
      <c r="D4" s="25">
        <f t="shared" si="0"/>
        <v>0</v>
      </c>
      <c r="E4" s="3" t="s">
        <v>24</v>
      </c>
      <c r="F4" s="24" t="s">
        <v>85</v>
      </c>
    </row>
    <row r="5" spans="1:7" ht="14.25" x14ac:dyDescent="0.45">
      <c r="A5" s="4" t="s">
        <v>5</v>
      </c>
      <c r="B5" s="10">
        <v>2</v>
      </c>
      <c r="C5" s="10">
        <f>SixthFormPupils</f>
        <v>0</v>
      </c>
      <c r="D5" s="25">
        <f t="shared" si="0"/>
        <v>0</v>
      </c>
      <c r="E5" s="3" t="s">
        <v>25</v>
      </c>
      <c r="F5" s="5" t="s">
        <v>81</v>
      </c>
    </row>
    <row r="6" spans="1:7" ht="14.25" x14ac:dyDescent="0.45">
      <c r="A6" s="4" t="s">
        <v>6</v>
      </c>
      <c r="B6" s="10">
        <v>3</v>
      </c>
      <c r="C6" s="10">
        <f>Special_Places</f>
        <v>0</v>
      </c>
      <c r="D6" s="25">
        <f t="shared" si="0"/>
        <v>0</v>
      </c>
      <c r="E6" s="3" t="s">
        <v>26</v>
      </c>
      <c r="F6" s="9"/>
    </row>
    <row r="7" spans="1:7" ht="14.25" x14ac:dyDescent="0.45">
      <c r="A7" s="5" t="s">
        <v>3</v>
      </c>
      <c r="B7" s="10">
        <v>3</v>
      </c>
      <c r="C7" s="10">
        <f>SUM('Ready Reckoner'!$D$16:$D$20)</f>
        <v>0</v>
      </c>
      <c r="D7" s="25">
        <f t="shared" si="0"/>
        <v>0</v>
      </c>
      <c r="E7" s="3" t="s">
        <v>27</v>
      </c>
      <c r="F7" s="9"/>
    </row>
    <row r="8" spans="1:7" ht="14.7" thickBot="1" x14ac:dyDescent="0.5">
      <c r="C8" s="18">
        <f>SUM(C2:C7)</f>
        <v>0</v>
      </c>
      <c r="D8" s="18">
        <f>SUM(D2:D7)</f>
        <v>0</v>
      </c>
      <c r="E8" s="3" t="s">
        <v>28</v>
      </c>
    </row>
    <row r="9" spans="1:7" ht="14.7" thickTop="1" x14ac:dyDescent="0.45">
      <c r="E9" s="3" t="s">
        <v>29</v>
      </c>
    </row>
    <row r="10" spans="1:7" ht="14.25" x14ac:dyDescent="0.45">
      <c r="E10" s="3" t="s">
        <v>30</v>
      </c>
    </row>
    <row r="11" spans="1:7" ht="14.25" x14ac:dyDescent="0.45">
      <c r="E11" s="3" t="s">
        <v>31</v>
      </c>
    </row>
    <row r="12" spans="1:7" ht="15.75" x14ac:dyDescent="0.5">
      <c r="A12" s="17" t="s">
        <v>9</v>
      </c>
      <c r="B12" s="13" t="s">
        <v>17</v>
      </c>
      <c r="C12" s="13" t="s">
        <v>18</v>
      </c>
      <c r="E12" s="3" t="s">
        <v>32</v>
      </c>
    </row>
    <row r="13" spans="1:7" ht="15.75" x14ac:dyDescent="0.5">
      <c r="A13" s="7">
        <v>4000</v>
      </c>
      <c r="B13" s="4" t="str">
        <f>IF(Institution_Type=$E$38,"Yes","No")</f>
        <v>No</v>
      </c>
      <c r="C13" s="11">
        <f>IF(VA_CHECK="Yes",
Inst_LumpSum+Inst_LumpSum*VA_Uplift,
Inst_LumpSum)</f>
        <v>4000</v>
      </c>
      <c r="E13" s="3" t="s">
        <v>33</v>
      </c>
    </row>
    <row r="14" spans="1:7" ht="14.25" x14ac:dyDescent="0.45">
      <c r="E14" s="3" t="s">
        <v>34</v>
      </c>
    </row>
    <row r="15" spans="1:7" ht="15.75" x14ac:dyDescent="0.5">
      <c r="A15" s="17" t="s">
        <v>10</v>
      </c>
      <c r="B15" s="13" t="s">
        <v>19</v>
      </c>
      <c r="C15" s="13" t="s">
        <v>20</v>
      </c>
      <c r="E15" s="3" t="s">
        <v>35</v>
      </c>
    </row>
    <row r="16" spans="1:7" ht="15.75" x14ac:dyDescent="0.5">
      <c r="A16" s="8">
        <v>11.25</v>
      </c>
      <c r="B16" s="11">
        <f>IF(VA_CHECK="Yes",Weighted_Pupil_Rate*Weighted_Pupils_By_Inst*(100%+VA_Uplift),
IF(VA_CHECK="No",Weighted_Pupil_Rate*Weighted_Pupils_By_Inst,""))</f>
        <v>0</v>
      </c>
      <c r="C16" s="11">
        <f>Lump_Sum_Element+Pupil_Weighted_Element</f>
        <v>4000</v>
      </c>
      <c r="E16" s="3" t="s">
        <v>36</v>
      </c>
    </row>
    <row r="17" spans="1:5" ht="14.25" x14ac:dyDescent="0.45">
      <c r="E17" s="3" t="s">
        <v>37</v>
      </c>
    </row>
    <row r="18" spans="1:5" ht="14.25" x14ac:dyDescent="0.45">
      <c r="E18" s="3" t="s">
        <v>38</v>
      </c>
    </row>
    <row r="19" spans="1:5" ht="14.25" x14ac:dyDescent="0.45">
      <c r="A19" s="9"/>
      <c r="B19" s="9"/>
      <c r="C19" s="9"/>
      <c r="D19" s="9"/>
      <c r="E19" s="3" t="s">
        <v>39</v>
      </c>
    </row>
    <row r="20" spans="1:5" ht="15.75" x14ac:dyDescent="0.5">
      <c r="A20" s="19"/>
      <c r="B20" s="19"/>
      <c r="C20" s="19"/>
      <c r="D20" s="20"/>
      <c r="E20" s="3" t="s">
        <v>40</v>
      </c>
    </row>
    <row r="21" spans="1:5" ht="14.25" x14ac:dyDescent="0.45">
      <c r="A21" s="9"/>
      <c r="B21" s="9"/>
      <c r="C21" s="9"/>
      <c r="D21" s="9"/>
      <c r="E21" s="3" t="s">
        <v>22</v>
      </c>
    </row>
    <row r="22" spans="1:5" ht="14.25" x14ac:dyDescent="0.45">
      <c r="A22" s="9"/>
      <c r="B22" s="9"/>
      <c r="C22" s="9"/>
      <c r="D22" s="9"/>
      <c r="E22" s="3" t="s">
        <v>76</v>
      </c>
    </row>
    <row r="23" spans="1:5" ht="14.25" x14ac:dyDescent="0.45">
      <c r="A23" s="9"/>
      <c r="B23" s="9"/>
      <c r="C23" s="9"/>
      <c r="D23" s="9"/>
      <c r="E23" s="3" t="s">
        <v>41</v>
      </c>
    </row>
    <row r="24" spans="1:5" ht="14.25" x14ac:dyDescent="0.45">
      <c r="A24" s="9"/>
      <c r="B24" s="9"/>
      <c r="C24" s="9"/>
      <c r="D24" s="9"/>
      <c r="E24" s="3" t="s">
        <v>42</v>
      </c>
    </row>
    <row r="25" spans="1:5" ht="14.25" x14ac:dyDescent="0.45">
      <c r="A25" s="9"/>
      <c r="B25" s="9"/>
      <c r="C25" s="9"/>
      <c r="D25" s="9"/>
      <c r="E25" s="3" t="s">
        <v>43</v>
      </c>
    </row>
    <row r="26" spans="1:5" ht="14.25" x14ac:dyDescent="0.45">
      <c r="A26" s="21"/>
      <c r="B26" s="9"/>
      <c r="C26" s="9"/>
      <c r="D26" s="9"/>
      <c r="E26" s="3" t="s">
        <v>44</v>
      </c>
    </row>
    <row r="27" spans="1:5" ht="14.25" x14ac:dyDescent="0.45">
      <c r="A27" s="9"/>
      <c r="B27" s="9"/>
      <c r="C27" s="9"/>
      <c r="D27" s="9"/>
      <c r="E27" s="3" t="s">
        <v>45</v>
      </c>
    </row>
    <row r="28" spans="1:5" ht="14.25" x14ac:dyDescent="0.45">
      <c r="E28" s="3" t="s">
        <v>46</v>
      </c>
    </row>
    <row r="29" spans="1:5" ht="14.25" x14ac:dyDescent="0.45">
      <c r="E29" s="3" t="s">
        <v>47</v>
      </c>
    </row>
    <row r="30" spans="1:5" ht="14.25" x14ac:dyDescent="0.45">
      <c r="E30" s="3" t="s">
        <v>48</v>
      </c>
    </row>
    <row r="31" spans="1:5" x14ac:dyDescent="0.3">
      <c r="E31" s="3" t="s">
        <v>49</v>
      </c>
    </row>
    <row r="32" spans="1:5" x14ac:dyDescent="0.3">
      <c r="E32" s="3" t="s">
        <v>50</v>
      </c>
    </row>
    <row r="33" spans="5:5" x14ac:dyDescent="0.3">
      <c r="E33" s="3" t="s">
        <v>51</v>
      </c>
    </row>
    <row r="34" spans="5:5" x14ac:dyDescent="0.3">
      <c r="E34" s="3" t="s">
        <v>52</v>
      </c>
    </row>
    <row r="35" spans="5:5" x14ac:dyDescent="0.3">
      <c r="E35" s="3" t="s">
        <v>53</v>
      </c>
    </row>
    <row r="36" spans="5:5" x14ac:dyDescent="0.3">
      <c r="E36" s="3" t="s">
        <v>54</v>
      </c>
    </row>
    <row r="37" spans="5:5" x14ac:dyDescent="0.3">
      <c r="E37" s="3" t="s">
        <v>55</v>
      </c>
    </row>
    <row r="38" spans="5:5" x14ac:dyDescent="0.3">
      <c r="E38" s="3" t="s">
        <v>56</v>
      </c>
    </row>
    <row r="39" spans="5:5" x14ac:dyDescent="0.3">
      <c r="E39" s="3" t="s">
        <v>57</v>
      </c>
    </row>
    <row r="40" spans="5:5" x14ac:dyDescent="0.3">
      <c r="E40" s="3" t="s">
        <v>58</v>
      </c>
    </row>
  </sheetData>
  <customSheetViews>
    <customSheetView guid="{FD9879F2-8D7A-4469-9A0E-F29AF0BA7067}">
      <selection activeCell="D14" sqref="D1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B1:P32"/>
  <sheetViews>
    <sheetView zoomScale="85" zoomScaleNormal="85" workbookViewId="0"/>
  </sheetViews>
  <sheetFormatPr defaultColWidth="9.109375" defaultRowHeight="13.8" x14ac:dyDescent="0.25"/>
  <cols>
    <col min="1" max="1" width="5.5546875" style="31" customWidth="1"/>
    <col min="2" max="2" width="102.44140625" style="31" bestFit="1" customWidth="1"/>
    <col min="3" max="3" width="14" style="31" customWidth="1"/>
    <col min="4" max="4" width="12.77734375" style="31" customWidth="1"/>
    <col min="5" max="5" width="8.44140625" style="31" customWidth="1"/>
    <col min="6" max="6" width="10.88671875" style="31" customWidth="1"/>
    <col min="7" max="7" width="11.77734375" style="31" customWidth="1"/>
    <col min="8" max="8" width="9.109375" style="31" customWidth="1"/>
    <col min="9" max="9" width="11" style="31" customWidth="1"/>
    <col min="10" max="10" width="11.109375" style="31" customWidth="1"/>
    <col min="11" max="11" width="9.109375" style="31"/>
    <col min="12" max="12" width="28.109375" style="31" customWidth="1"/>
    <col min="13" max="16384" width="9.109375" style="31"/>
  </cols>
  <sheetData>
    <row r="1" spans="2:16" ht="7.95" customHeight="1" x14ac:dyDescent="0.35"/>
    <row r="2" spans="2:16" ht="21.75" customHeight="1" x14ac:dyDescent="0.5">
      <c r="B2" s="55" t="s">
        <v>88</v>
      </c>
    </row>
    <row r="3" spans="2:16" ht="18.75" customHeight="1" thickBot="1" x14ac:dyDescent="0.4"/>
    <row r="4" spans="2:16" ht="22.2" customHeight="1" thickBot="1" x14ac:dyDescent="0.65">
      <c r="B4" s="60" t="s">
        <v>86</v>
      </c>
      <c r="C4" s="61"/>
    </row>
    <row r="5" spans="2:16" ht="18.75" customHeight="1" thickBot="1" x14ac:dyDescent="0.4">
      <c r="F5" s="32"/>
      <c r="G5" s="32"/>
      <c r="H5" s="32"/>
      <c r="I5" s="32"/>
      <c r="J5" s="32"/>
      <c r="K5" s="32"/>
      <c r="L5" s="32"/>
      <c r="M5" s="32"/>
      <c r="N5" s="32"/>
      <c r="O5" s="32"/>
      <c r="P5" s="32"/>
    </row>
    <row r="6" spans="2:16" ht="32.25" customHeight="1" thickBot="1" x14ac:dyDescent="0.35">
      <c r="B6" s="30" t="s">
        <v>78</v>
      </c>
      <c r="F6" s="62"/>
      <c r="G6" s="62"/>
      <c r="H6" s="62"/>
      <c r="I6" s="62"/>
      <c r="J6" s="62"/>
      <c r="K6" s="62"/>
      <c r="L6" s="32"/>
      <c r="M6" s="32"/>
      <c r="N6" s="33"/>
      <c r="O6" s="32"/>
      <c r="P6" s="32"/>
    </row>
    <row r="7" spans="2:16" ht="46.2" customHeight="1" thickBot="1" x14ac:dyDescent="0.3">
      <c r="B7" s="54"/>
      <c r="F7" s="62"/>
      <c r="G7" s="62"/>
      <c r="H7" s="62"/>
      <c r="I7" s="62"/>
      <c r="J7" s="62"/>
      <c r="K7" s="62"/>
      <c r="L7" s="32"/>
      <c r="M7" s="32"/>
      <c r="N7" s="32"/>
      <c r="O7" s="32"/>
      <c r="P7" s="32"/>
    </row>
    <row r="8" spans="2:16" ht="15" customHeight="1" x14ac:dyDescent="0.4">
      <c r="B8" s="23"/>
      <c r="F8" s="62"/>
      <c r="G8" s="62"/>
      <c r="H8" s="62"/>
      <c r="I8" s="62"/>
      <c r="J8" s="62"/>
      <c r="K8" s="62"/>
      <c r="L8" s="32"/>
      <c r="M8" s="32"/>
      <c r="N8" s="32"/>
      <c r="O8" s="32"/>
      <c r="P8" s="32"/>
    </row>
    <row r="9" spans="2:16" ht="7.5" customHeight="1" thickBot="1" x14ac:dyDescent="0.4">
      <c r="E9" s="32"/>
      <c r="F9" s="32"/>
      <c r="G9" s="32"/>
      <c r="H9" s="32"/>
      <c r="I9" s="32"/>
      <c r="J9" s="32"/>
      <c r="K9" s="32"/>
      <c r="L9" s="32"/>
      <c r="M9" s="32"/>
      <c r="N9" s="32"/>
      <c r="O9" s="32"/>
      <c r="P9" s="32"/>
    </row>
    <row r="10" spans="2:16" ht="21.75" customHeight="1" thickBot="1" x14ac:dyDescent="0.35">
      <c r="B10" s="34" t="s">
        <v>14</v>
      </c>
      <c r="E10" s="35"/>
      <c r="F10" s="62"/>
      <c r="G10" s="62"/>
      <c r="H10" s="62"/>
      <c r="I10" s="62"/>
      <c r="J10" s="62"/>
      <c r="K10" s="32"/>
      <c r="L10" s="32"/>
      <c r="M10" s="32"/>
      <c r="N10" s="32"/>
      <c r="O10" s="32"/>
      <c r="P10" s="32"/>
    </row>
    <row r="11" spans="2:16" ht="37.5" customHeight="1" thickBot="1" x14ac:dyDescent="0.3">
      <c r="B11" s="53"/>
      <c r="D11" s="35"/>
      <c r="E11" s="35"/>
      <c r="F11" s="62"/>
      <c r="G11" s="62"/>
      <c r="H11" s="62"/>
      <c r="I11" s="62"/>
      <c r="J11" s="62"/>
      <c r="K11" s="32"/>
      <c r="L11" s="32"/>
      <c r="M11" s="32"/>
      <c r="N11" s="32"/>
      <c r="O11" s="32"/>
      <c r="P11" s="32"/>
    </row>
    <row r="12" spans="2:16" ht="6.75" customHeight="1" x14ac:dyDescent="0.25">
      <c r="B12" s="32"/>
      <c r="E12" s="32"/>
      <c r="F12" s="62"/>
      <c r="G12" s="62"/>
      <c r="H12" s="62"/>
      <c r="I12" s="62"/>
      <c r="J12" s="62"/>
      <c r="K12" s="32"/>
      <c r="L12" s="32"/>
      <c r="M12" s="32"/>
      <c r="N12" s="32"/>
      <c r="O12" s="32"/>
      <c r="P12" s="32"/>
    </row>
    <row r="13" spans="2:16" ht="44.7" customHeight="1" x14ac:dyDescent="0.4">
      <c r="B13" s="63" t="s">
        <v>95</v>
      </c>
      <c r="C13" s="63"/>
      <c r="E13" s="32"/>
      <c r="F13" s="36"/>
      <c r="G13" s="36"/>
      <c r="H13" s="36"/>
      <c r="I13" s="36"/>
      <c r="J13" s="36"/>
      <c r="K13" s="32"/>
      <c r="L13" s="32"/>
      <c r="M13" s="32"/>
      <c r="N13" s="32"/>
      <c r="O13" s="32"/>
      <c r="P13" s="32"/>
    </row>
    <row r="14" spans="2:16" ht="10.5" customHeight="1" thickBot="1" x14ac:dyDescent="0.4">
      <c r="B14" s="32"/>
      <c r="E14" s="32"/>
      <c r="F14" s="36"/>
      <c r="G14" s="36"/>
      <c r="H14" s="36"/>
      <c r="I14" s="36"/>
      <c r="J14" s="36"/>
      <c r="K14" s="32"/>
      <c r="L14" s="32"/>
      <c r="M14" s="32"/>
      <c r="N14" s="32"/>
      <c r="O14" s="32"/>
      <c r="P14" s="32"/>
    </row>
    <row r="15" spans="2:16" ht="15.75" customHeight="1" x14ac:dyDescent="0.3">
      <c r="B15" s="12" t="s">
        <v>84</v>
      </c>
      <c r="C15" s="42" t="s">
        <v>82</v>
      </c>
      <c r="D15" s="43" t="s">
        <v>3</v>
      </c>
      <c r="F15" s="64" t="s">
        <v>83</v>
      </c>
      <c r="G15" s="64"/>
      <c r="H15" s="64"/>
      <c r="I15" s="64"/>
      <c r="J15" s="64"/>
      <c r="K15" s="32"/>
      <c r="L15" s="32"/>
      <c r="M15" s="32"/>
      <c r="N15" s="32"/>
      <c r="O15" s="32"/>
      <c r="P15" s="32"/>
    </row>
    <row r="16" spans="2:16" ht="15" x14ac:dyDescent="0.25">
      <c r="B16" s="40" t="s">
        <v>89</v>
      </c>
      <c r="C16" s="49"/>
      <c r="D16" s="50"/>
      <c r="F16" s="64"/>
      <c r="G16" s="64"/>
      <c r="H16" s="64"/>
      <c r="I16" s="64"/>
      <c r="J16" s="64"/>
      <c r="K16" s="32"/>
      <c r="L16" s="32"/>
      <c r="M16" s="32"/>
      <c r="N16" s="32"/>
      <c r="O16" s="32"/>
      <c r="P16" s="32"/>
    </row>
    <row r="17" spans="2:16" ht="15" x14ac:dyDescent="0.25">
      <c r="B17" s="40" t="s">
        <v>90</v>
      </c>
      <c r="C17" s="49"/>
      <c r="D17" s="50"/>
      <c r="F17" s="64"/>
      <c r="G17" s="64"/>
      <c r="H17" s="64"/>
      <c r="I17" s="64"/>
      <c r="J17" s="64"/>
      <c r="K17" s="32"/>
      <c r="L17" s="32"/>
      <c r="M17" s="32"/>
      <c r="N17" s="32"/>
      <c r="O17" s="32"/>
      <c r="P17" s="32"/>
    </row>
    <row r="18" spans="2:16" ht="15" x14ac:dyDescent="0.25">
      <c r="B18" s="40" t="s">
        <v>91</v>
      </c>
      <c r="C18" s="49"/>
      <c r="D18" s="50"/>
      <c r="F18" s="64"/>
      <c r="G18" s="64"/>
      <c r="H18" s="64"/>
      <c r="I18" s="64"/>
      <c r="J18" s="64"/>
      <c r="K18" s="32"/>
      <c r="L18" s="32"/>
      <c r="M18" s="32"/>
      <c r="N18" s="32"/>
      <c r="O18" s="32"/>
      <c r="P18" s="32"/>
    </row>
    <row r="19" spans="2:16" ht="15" x14ac:dyDescent="0.25">
      <c r="B19" s="40" t="s">
        <v>92</v>
      </c>
      <c r="C19" s="49"/>
      <c r="D19" s="50"/>
      <c r="F19" s="64"/>
      <c r="G19" s="64"/>
      <c r="H19" s="64"/>
      <c r="I19" s="64"/>
      <c r="J19" s="64"/>
      <c r="K19" s="32"/>
      <c r="L19" s="32"/>
      <c r="M19" s="32"/>
      <c r="N19" s="32"/>
      <c r="O19" s="32"/>
      <c r="P19" s="32"/>
    </row>
    <row r="20" spans="2:16" ht="15.6" thickBot="1" x14ac:dyDescent="0.3">
      <c r="B20" s="41" t="s">
        <v>94</v>
      </c>
      <c r="C20" s="51"/>
      <c r="D20" s="52"/>
      <c r="F20" s="64"/>
      <c r="G20" s="64"/>
      <c r="H20" s="64"/>
      <c r="I20" s="64"/>
      <c r="J20" s="64"/>
      <c r="K20" s="32"/>
      <c r="L20" s="32"/>
      <c r="M20" s="32"/>
      <c r="N20" s="32"/>
      <c r="O20" s="32"/>
      <c r="P20" s="32"/>
    </row>
    <row r="21" spans="2:16" ht="10.5" customHeight="1" x14ac:dyDescent="0.35"/>
    <row r="22" spans="2:16" ht="35.700000000000003" customHeight="1" x14ac:dyDescent="0.35">
      <c r="B22" s="56" t="s">
        <v>93</v>
      </c>
    </row>
    <row r="23" spans="2:16" ht="15.75" customHeight="1" thickBot="1" x14ac:dyDescent="0.4">
      <c r="F23" s="32"/>
      <c r="H23" s="32"/>
      <c r="I23" s="32"/>
      <c r="J23" s="32"/>
      <c r="K23" s="32"/>
      <c r="L23" s="32"/>
      <c r="M23" s="32"/>
      <c r="N23" s="32"/>
      <c r="O23" s="32"/>
      <c r="P23" s="32"/>
    </row>
    <row r="24" spans="2:16" ht="26.25" customHeight="1" x14ac:dyDescent="0.6">
      <c r="B24" s="46" t="str">
        <f>IF(Expected_Funding="School is not eligible","","Estimated Funding")</f>
        <v>Estimated Funding</v>
      </c>
      <c r="E24" s="37"/>
      <c r="F24" s="38"/>
      <c r="G24" s="38"/>
      <c r="H24" s="38"/>
      <c r="I24" s="38"/>
      <c r="J24" s="32"/>
      <c r="K24" s="32"/>
      <c r="L24" s="32"/>
      <c r="M24" s="32"/>
      <c r="N24" s="32"/>
      <c r="O24" s="32"/>
      <c r="P24" s="32"/>
    </row>
    <row r="25" spans="2:16" ht="30.6" thickBot="1" x14ac:dyDescent="0.55000000000000004">
      <c r="B25" s="47">
        <f>IF(AND(Institution_Type="",OR(NewSchool="",NewSchool="Opened as an academy after January 2016 but had a predecessor school")),0,
IF(AND(NewSchool="Opened as a brand new school after January 2016 with no predecessor",Institution_Type=""),"School is not eligible",
IF(AND(OR(NewSchool="Was already open in January 2016",NewSchool="Opened as an academy after January 2016 but had a predecessor school"),Institution_Type=""),0,
IF(OR(NewSchool="Opened as a brand new school after January 2016 with no predecessor",
INDEX(Eligibility_data,MATCH(Institution_Type,Institution_List_Data,0))="No"),
"School is not eligible",
DFC_Allocation))))</f>
        <v>0</v>
      </c>
      <c r="D25" s="59" t="str">
        <f>IF(NewSchool="Opened as a brand new school after January 2016 with no predecessor","",
IF(Institution_Type="","",
IF(INDEX(Weighting_Data,MATCH(Institution_Type,Institution_List_Data,0))="Normal",
IF(COUNTBLANK(C20:D20)&lt;&gt;2,"As your institution is not a Special School, NMSS, SPI, AP/PRU, or General Hospital School, please delete the numbers highlighted red, and fill in the non-shaded cells only.",""),
IF(INDEX(Weighting_Data,MATCH(Institution_Type,Institution_List_Data,0))="Higher",
IF(COUNTBLANK(C16:D19)&lt;&gt;8,"As your institution is a Special School, NMSS, SPI, AP/PRU, or General Hospital School, please delete the numbers highlighted red, and fill in the non-shaded cells only.",""),""))))</f>
        <v/>
      </c>
      <c r="E25" s="59"/>
      <c r="F25" s="59"/>
      <c r="G25" s="59"/>
      <c r="H25" s="59"/>
      <c r="I25" s="59"/>
      <c r="J25" s="39"/>
      <c r="K25" s="32"/>
      <c r="L25" s="32"/>
      <c r="M25" s="32"/>
      <c r="N25" s="32"/>
      <c r="O25" s="32"/>
      <c r="P25" s="32"/>
    </row>
    <row r="26" spans="2:16" ht="6.75" customHeight="1" x14ac:dyDescent="0.25">
      <c r="D26" s="59"/>
      <c r="E26" s="59"/>
      <c r="F26" s="59"/>
      <c r="G26" s="59"/>
      <c r="H26" s="59"/>
      <c r="I26" s="59"/>
      <c r="J26" s="32"/>
      <c r="K26" s="32"/>
      <c r="L26" s="32"/>
      <c r="M26" s="32"/>
      <c r="N26" s="32"/>
      <c r="O26" s="32"/>
      <c r="P26" s="32"/>
    </row>
    <row r="27" spans="2:16" x14ac:dyDescent="0.25">
      <c r="B27" s="48" t="str">
        <f>HYPERLINK("http://webarchive.nationalarchives.gov.uk/20160610194406/https://www.gov.uk/government/publications/capital-allocations","If you wish to view your institution's previous DFC allocation please click here")</f>
        <v>If you wish to view your institution's previous DFC allocation please click here</v>
      </c>
      <c r="D27" s="59"/>
      <c r="E27" s="59"/>
      <c r="F27" s="59"/>
      <c r="G27" s="59"/>
      <c r="H27" s="59"/>
      <c r="I27" s="59"/>
      <c r="J27" s="32"/>
      <c r="K27" s="32"/>
      <c r="L27" s="32"/>
      <c r="M27" s="32"/>
      <c r="N27" s="32"/>
      <c r="O27" s="32"/>
      <c r="P27" s="32"/>
    </row>
    <row r="28" spans="2:16" ht="13.5" x14ac:dyDescent="0.35">
      <c r="F28" s="32"/>
      <c r="G28" s="32"/>
      <c r="H28" s="32"/>
      <c r="I28" s="32"/>
      <c r="J28" s="32"/>
      <c r="K28" s="32"/>
      <c r="L28" s="32"/>
      <c r="M28" s="32"/>
      <c r="N28" s="32"/>
      <c r="O28" s="32"/>
      <c r="P28" s="32"/>
    </row>
    <row r="29" spans="2:16" x14ac:dyDescent="0.25">
      <c r="B29" s="57" t="s">
        <v>87</v>
      </c>
      <c r="F29" s="32"/>
      <c r="G29" s="32"/>
      <c r="H29" s="32"/>
      <c r="I29" s="32"/>
      <c r="J29" s="32"/>
      <c r="K29" s="32"/>
      <c r="L29" s="32"/>
      <c r="M29" s="32"/>
      <c r="N29" s="32"/>
      <c r="O29" s="32"/>
      <c r="P29" s="32"/>
    </row>
    <row r="30" spans="2:16" ht="15.6" x14ac:dyDescent="0.3">
      <c r="D30" s="44"/>
    </row>
    <row r="32" spans="2:16" ht="15" x14ac:dyDescent="0.25">
      <c r="C32" s="45"/>
    </row>
  </sheetData>
  <sheetProtection algorithmName="SHA-512" hashValue="qZ68Lq0r+ZNCUedJH48TQKMdGI9gX/HdZjHFTyFNiJHEtTu0A0aqvq08ih2JrNuISzBNzNaRUX4fUvGAodZrFg==" saltValue="dyU6DjchhC6rEVCCJzvTeQ==" spinCount="100000" sheet="1" objects="1" scenarios="1"/>
  <customSheetViews>
    <customSheetView guid="{FD9879F2-8D7A-4469-9A0E-F29AF0BA7067}">
      <selection activeCell="B3" sqref="B3"/>
      <pageMargins left="0.7" right="0.7" top="0.75" bottom="0.75" header="0.3" footer="0.3"/>
      <pageSetup paperSize="9" orientation="portrait" r:id="rId1"/>
    </customSheetView>
  </customSheetViews>
  <mergeCells count="6">
    <mergeCell ref="D25:I27"/>
    <mergeCell ref="B4:C4"/>
    <mergeCell ref="F10:J12"/>
    <mergeCell ref="F6:K8"/>
    <mergeCell ref="B13:C13"/>
    <mergeCell ref="F15:J20"/>
  </mergeCells>
  <conditionalFormatting sqref="C20:D20">
    <cfRule type="expression" dxfId="13" priority="15">
      <formula>INDEX(Weighting_Data,MATCH(Institution_Type,Institution_List_Data,0)) = "Normal"</formula>
    </cfRule>
  </conditionalFormatting>
  <conditionalFormatting sqref="C16:D19">
    <cfRule type="expression" dxfId="12" priority="14">
      <formula>INDEX(Weighting_Data,MATCH(Institution_Type,Institution_List_Data,0)) = "Higher"</formula>
    </cfRule>
  </conditionalFormatting>
  <conditionalFormatting sqref="C16:D20">
    <cfRule type="expression" dxfId="11" priority="11">
      <formula>NewSchool="Opened as a brand new school after January 2016 with no predecessor"</formula>
    </cfRule>
    <cfRule type="expression" dxfId="10" priority="13">
      <formula>INDEX(Weighting_Data,MATCH(Institution_Type,Institution_List_Data,0)) = "N/A"</formula>
    </cfRule>
  </conditionalFormatting>
  <conditionalFormatting sqref="C20">
    <cfRule type="expression" dxfId="9" priority="10">
      <formula>AND(INDEX(Weighting_Data,MATCH(Institution_Type,Institution_List_Data,0)) = "Normal",NOT(ISBLANK($C$20)),$B$7&lt;&gt;"Opened as a brand new school after January 2016 with no predecessor")</formula>
    </cfRule>
  </conditionalFormatting>
  <conditionalFormatting sqref="D20">
    <cfRule type="expression" dxfId="8" priority="9">
      <formula>AND(INDEX(Weighting_Data,MATCH(Institution_Type,Institution_List_Data,0)) = "Normal",NOT(ISBLANK($D$20)),$B$7&lt;&gt;"Opened as a brand new school after January 2016 with no predecessor")</formula>
    </cfRule>
  </conditionalFormatting>
  <conditionalFormatting sqref="C16">
    <cfRule type="expression" dxfId="7" priority="8">
      <formula>AND(INDEX(Weighting_Data,MATCH(Institution_Type,Institution_List_Data,0)) = "Higher",NOT(ISBLANK($C$16)),$B$7&lt;&gt;"Opened as a brand new school after January 2016 with no predecessor")</formula>
    </cfRule>
  </conditionalFormatting>
  <conditionalFormatting sqref="D16">
    <cfRule type="expression" dxfId="6" priority="7">
      <formula>AND(INDEX(Weighting_Data,MATCH(Institution_Type,Institution_List_Data,0)) = "Higher",NOT(ISBLANK($D$16)),$B$7&lt;&gt;"Opened as a brand new school after January 2016 with no predecessor")</formula>
    </cfRule>
  </conditionalFormatting>
  <conditionalFormatting sqref="C17">
    <cfRule type="expression" dxfId="5" priority="6">
      <formula>AND(INDEX(Weighting_Data,MATCH(Institution_Type,Institution_List_Data,0)) = "Higher",NOT(ISBLANK($C$17)),$B$7&lt;&gt;"Opened as a brand new school after January 2016 with no predecessor")</formula>
    </cfRule>
  </conditionalFormatting>
  <conditionalFormatting sqref="D17">
    <cfRule type="expression" dxfId="4" priority="5">
      <formula>AND(INDEX(Weighting_Data,MATCH(Institution_Type,Institution_List_Data,0)) = "Higher",NOT(ISBLANK($D$17)),$B$7&lt;&gt;"Opened as a brand new school after January 2016 with no predecessor")</formula>
    </cfRule>
  </conditionalFormatting>
  <conditionalFormatting sqref="D18">
    <cfRule type="expression" dxfId="3" priority="4">
      <formula>AND(INDEX(Weighting_Data,MATCH(Institution_Type,Institution_List_Data,0)) = "Higher",NOT(ISBLANK($D$18)),$B$7&lt;&gt;"Opened as a brand new school after January 2016 with no predecessor")</formula>
    </cfRule>
  </conditionalFormatting>
  <conditionalFormatting sqref="C18">
    <cfRule type="expression" dxfId="2" priority="3">
      <formula>AND(INDEX(Weighting_Data,MATCH(Institution_Type,Institution_List_Data,0)) = "Higher",NOT(ISBLANK($C$18)),$B$7&lt;&gt;"Opened as a brand new school after January 2016 with no predecessor")</formula>
    </cfRule>
  </conditionalFormatting>
  <conditionalFormatting sqref="C19">
    <cfRule type="expression" dxfId="1" priority="2">
      <formula>AND(INDEX(Weighting_Data,MATCH(Institution_Type,Institution_List_Data,0)) = "Higher",NOT(ISBLANK($C$19)),$B$7&lt;&gt;"Opened as a brand new school after January 2016 with no predecessor")</formula>
    </cfRule>
  </conditionalFormatting>
  <conditionalFormatting sqref="D19">
    <cfRule type="expression" dxfId="0" priority="1">
      <formula>AND(INDEX(Weighting_Data,MATCH(Institution_Type,Institution_List_Data,0)) = "Higher",NOT(ISBLANK($D$19)),$B$7&lt;&gt;"Opened as a brand new school after January 2016 with no predecessor")</formula>
    </cfRule>
  </conditionalFormatting>
  <dataValidations count="1">
    <dataValidation type="decimal" operator="greaterThanOrEqual" allowBlank="1" showInputMessage="1" showErrorMessage="1" errorTitle="DFC Ready Reckoner" error="Please input your estimated pupil count that was entered in the Spring 2016 school census or 2015/16 Individualised Learner Record." sqref="C16:D20">
      <formula1>0</formula1>
    </dataValidation>
  </dataValidations>
  <hyperlinks>
    <hyperlink ref="B29"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'Data&amp;Calcs'!$F$2:$F$5</xm:f>
          </x14:formula1>
          <xm:sqref>B7</xm:sqref>
        </x14:dataValidation>
        <x14:dataValidation type="list" allowBlank="1" showInputMessage="1" showErrorMessage="1">
          <x14:formula1>
            <xm:f>'Data&amp;Calcs'!$E$2:$E$48</xm:f>
          </x14:formula1>
          <xm:sqref>B11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WPContributor xmlns="37a5787c-f166-40b8-bba4-dd40463bc3e3">
      <UserInfo>
        <DisplayName/>
        <AccountId xsi:nil="true"/>
        <AccountType/>
      </UserInfo>
    </IWPContributor>
    <Comments xmlns="http://schemas.microsoft.com/sharepoint/v3" xsi:nil="true"/>
    <TaxCatchAll xmlns="ffc96c24-f5f4-43c4-aa5f-408afa277dda">
      <Value>3</Value>
      <Value>2</Value>
      <Value>1</Value>
    </TaxCatchAll>
    <_dlc_DocId xmlns="ffc96c24-f5f4-43c4-aa5f-408afa277dda">TVWCA6RFTEWP-4-14547</_dlc_DocId>
    <_dlc_DocIdUrl xmlns="ffc96c24-f5f4-43c4-aa5f-408afa277dda">
      <Url>https://educationgovuk.sharepoint.com/sites/ccu/_layouts/15/DocIdRedir.aspx?ID=TVWCA6RFTEWP-4-14547</Url>
      <Description>TVWCA6RFTEWP-4-14547</Description>
    </_dlc_DocIdUrl>
    <TaxCatchAllLabel xmlns="ffc96c24-f5f4-43c4-aa5f-408afa277dda"/>
    <j51fddf75c384a9e93218943a4d93394 xmlns="ffc96c24-f5f4-43c4-aa5f-408afa277dda">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j51fddf75c384a9e93218943a4d93394>
    <c308197822434acba106e8325879afdb xmlns="ffc96c24-f5f4-43c4-aa5f-408afa277dda">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c308197822434acba106e8325879afdb>
    <l3b5d7d928664d1d973b0bca654753c3 xmlns="ffc96c24-f5f4-43c4-aa5f-408afa277dda">
      <Terms xmlns="http://schemas.microsoft.com/office/infopath/2007/PartnerControls"/>
    </l3b5d7d928664d1d973b0bca654753c3>
    <ne3f47d9a80143b781184f104f3d7002 xmlns="ffc96c24-f5f4-43c4-aa5f-408afa277dda">
      <Terms xmlns="http://schemas.microsoft.com/office/infopath/2007/PartnerControls"/>
    </ne3f47d9a80143b781184f104f3d7002>
    <l9c5f524e04c4b649133d1de18784566 xmlns="ffc96c24-f5f4-43c4-aa5f-408afa277dda">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l9c5f524e04c4b649133d1de18784566>
    <h5181134883947a99a38d116ffff0006 xmlns="3a4ce50b-732d-4ced-990c-d638cfeb45d8">
      <Terms xmlns="http://schemas.microsoft.com/office/infopath/2007/PartnerControls"/>
    </h5181134883947a99a38d116ffff0006>
    <_vti_ItemDeclaredRecord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olicy development" ma:contentTypeID="0x010100190CCBD1636D3D44B469D66D3CC29B520700D9D42987F635C84BB1E5D1C04987AD67" ma:contentTypeVersion="41" ma:contentTypeDescription="For departmental policy documents. Records retained for 10 years." ma:contentTypeScope="" ma:versionID="18862cb3894d221e0a1a83a17a67ed44">
  <xsd:schema xmlns:xsd="http://www.w3.org/2001/XMLSchema" xmlns:xs="http://www.w3.org/2001/XMLSchema" xmlns:p="http://schemas.microsoft.com/office/2006/metadata/properties" xmlns:ns1="http://schemas.microsoft.com/sharepoint/v3" xmlns:ns2="ffc96c24-f5f4-43c4-aa5f-408afa277dda" xmlns:ns3="37a5787c-f166-40b8-bba4-dd40463bc3e3" xmlns:ns4="3a4ce50b-732d-4ced-990c-d638cfeb45d8" targetNamespace="http://schemas.microsoft.com/office/2006/metadata/properties" ma:root="true" ma:fieldsID="0247d7460839fc7c66a7485f6623cabb" ns1:_="" ns2:_="" ns3:_="" ns4:_="">
    <xsd:import namespace="http://schemas.microsoft.com/sharepoint/v3"/>
    <xsd:import namespace="ffc96c24-f5f4-43c4-aa5f-408afa277dda"/>
    <xsd:import namespace="37a5787c-f166-40b8-bba4-dd40463bc3e3"/>
    <xsd:import namespace="3a4ce50b-732d-4ced-990c-d638cfeb45d8"/>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l3b5d7d928664d1d973b0bca654753c3" minOccurs="0"/>
                <xsd:element ref="ns2:l9c5f524e04c4b649133d1de18784566" minOccurs="0"/>
                <xsd:element ref="ns2:j51fddf75c384a9e93218943a4d93394" minOccurs="0"/>
                <xsd:element ref="ns2:ne3f47d9a80143b781184f104f3d7002" minOccurs="0"/>
                <xsd:element ref="ns2:c308197822434acba106e8325879afdb"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685148b0-514b-4b42-93e9-a2664066f267}" ma:internalName="TaxCatchAll" ma:readOnly="false"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l3b5d7d928664d1d973b0bca654753c3" ma:index="23" nillable="true" ma:taxonomy="true" ma:internalName="l3b5d7d928664d1d973b0bca654753c3" ma:taxonomyFieldName="IWPFunction" ma:displayName="Function" ma:readOnly="false" ma:fieldId="{53b5d7d9-2866-4d1d-973b-0bca654753c3}"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l9c5f524e04c4b649133d1de18784566" ma:index="24" ma:taxonomy="true" ma:internalName="l9c5f524e04c4b649133d1de18784566" ma:taxonomyFieldName="IWPOwner" ma:displayName="Owner" ma:readOnly="false" ma:default="3;#DfE|a484111e-5b24-4ad9-9778-c536c8c88985" ma:fieldId="{59c5f524-e04c-4b64-9133-d1de18784566}"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j51fddf75c384a9e93218943a4d93394" ma:index="25" ma:taxonomy="true" ma:internalName="j51fddf75c384a9e93218943a4d93394" ma:taxonomyFieldName="IWPRightsProtectiveMarking" ma:displayName="Rights: Protective Marking" ma:readOnly="false" ma:default="1;#Official|0884c477-2e62-47ea-b19c-5af6e91124c5" ma:fieldId="{351fddf7-5c38-4a9e-9321-8943a4d9339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ne3f47d9a80143b781184f104f3d7002" ma:index="26" nillable="true" ma:taxonomy="true" ma:internalName="ne3f47d9a80143b781184f104f3d7002" ma:taxonomyFieldName="IWPSiteType" ma:displayName="Site Type" ma:readOnly="false" ma:fieldId="{7e3f47d9-a801-43b7-8118-4f104f3d7002}"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c308197822434acba106e8325879afdb" ma:index="27" ma:taxonomy="true" ma:internalName="c308197822434acba106e8325879afdb" ma:taxonomyFieldName="IWPOrganisationalUnit" ma:displayName="Organisational Unit" ma:readOnly="false" ma:default="2;#DfE|cc08a6d4-dfde-4d0f-bd85-069ebcef80d5" ma:fieldId="{c3081978-2243-4acb-a106-e8325879afdb}"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a5787c-f166-40b8-bba4-dd40463bc3e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4ce50b-732d-4ced-990c-d638cfeb45d8"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04D19E-52E4-46A9-8F7B-ED8C301D85C1}">
  <ds:schemaRefs>
    <ds:schemaRef ds:uri="http://schemas.microsoft.com/sharepoint/v3/contenttype/forms"/>
  </ds:schemaRefs>
</ds:datastoreItem>
</file>

<file path=customXml/itemProps2.xml><?xml version="1.0" encoding="utf-8"?>
<ds:datastoreItem xmlns:ds="http://schemas.openxmlformats.org/officeDocument/2006/customXml" ds:itemID="{07E4BF3D-23B3-442C-A804-FB3EFD543876}">
  <ds:schemaRefs>
    <ds:schemaRef ds:uri="http://schemas.microsoft.com/office/2006/documentManagement/types"/>
    <ds:schemaRef ds:uri="http://schemas.openxmlformats.org/package/2006/metadata/core-properties"/>
    <ds:schemaRef ds:uri="http://purl.org/dc/dcmitype/"/>
    <ds:schemaRef ds:uri="3a4ce50b-732d-4ced-990c-d638cfeb45d8"/>
    <ds:schemaRef ds:uri="http://purl.org/dc/elements/1.1/"/>
    <ds:schemaRef ds:uri="http://schemas.microsoft.com/office/infopath/2007/PartnerControls"/>
    <ds:schemaRef ds:uri="37a5787c-f166-40b8-bba4-dd40463bc3e3"/>
    <ds:schemaRef ds:uri="http://schemas.microsoft.com/office/2006/metadata/properties"/>
    <ds:schemaRef ds:uri="http://purl.org/dc/terms/"/>
    <ds:schemaRef ds:uri="ffc96c24-f5f4-43c4-aa5f-408afa277dda"/>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A049899-4165-44DA-B239-C3BA23928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c96c24-f5f4-43c4-aa5f-408afa277dda"/>
    <ds:schemaRef ds:uri="37a5787c-f166-40b8-bba4-dd40463bc3e3"/>
    <ds:schemaRef ds:uri="3a4ce50b-732d-4ced-990c-d638cfeb45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B4B0CB-95AC-4EFA-9A8B-47ABD01DEA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User Guide</vt:lpstr>
      <vt:lpstr>Glossary</vt:lpstr>
      <vt:lpstr>Data&amp;Calcs</vt:lpstr>
      <vt:lpstr>Ready Reckoner</vt:lpstr>
      <vt:lpstr>BoardersWeighting</vt:lpstr>
      <vt:lpstr>DFC_Allocation</vt:lpstr>
      <vt:lpstr>Eligibility_data</vt:lpstr>
      <vt:lpstr>Expected_Funding</vt:lpstr>
      <vt:lpstr>Inst_LumpSum</vt:lpstr>
      <vt:lpstr>Institution_List_Data</vt:lpstr>
      <vt:lpstr>Institution_Type</vt:lpstr>
      <vt:lpstr>Lump_Sum_Element</vt:lpstr>
      <vt:lpstr>NewSchool</vt:lpstr>
      <vt:lpstr>NursuryBoarders</vt:lpstr>
      <vt:lpstr>NursuryPupils</vt:lpstr>
      <vt:lpstr>NursuryWeighting</vt:lpstr>
      <vt:lpstr>PrimaryBoarders</vt:lpstr>
      <vt:lpstr>PrimaryPupils</vt:lpstr>
      <vt:lpstr>PrimaryWeighting</vt:lpstr>
      <vt:lpstr>Pupil_Weighted_Element</vt:lpstr>
      <vt:lpstr>SecondaryBoarders</vt:lpstr>
      <vt:lpstr>SecondaryPupils</vt:lpstr>
      <vt:lpstr>SecondaryWeighting</vt:lpstr>
      <vt:lpstr>SixthFormBoarders</vt:lpstr>
      <vt:lpstr>SixthFormPupils</vt:lpstr>
      <vt:lpstr>SixthFormWeighting</vt:lpstr>
      <vt:lpstr>Special_Places</vt:lpstr>
      <vt:lpstr>SpecialWeighting</vt:lpstr>
      <vt:lpstr>VA_CHECK</vt:lpstr>
      <vt:lpstr>VA_Uplift</vt:lpstr>
      <vt:lpstr>Weighted_Pupil_Rate</vt:lpstr>
      <vt:lpstr>Weighted_Pupils_By_Inst</vt:lpstr>
      <vt:lpstr>Weighting_Data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DFC Ready Reckoner</dc:title>
  <dc:creator>COLWELL, Thomas</dc:creator>
  <cp:lastModifiedBy>COWLING, Rosie</cp:lastModifiedBy>
  <cp:lastPrinted>2017-03-20T12:25:36Z</cp:lastPrinted>
  <dcterms:created xsi:type="dcterms:W3CDTF">2016-08-31T15:38:13Z</dcterms:created>
  <dcterms:modified xsi:type="dcterms:W3CDTF">2017-03-28T10:30:42Z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0x010100190CCBD1636D3D44B469D66D3CC29B520700D9D42987F635C84BB1E5D1C04987AD67</vt:lpwstr>
  </property>
  <property fmtid="{D5CDD505-2E9C-101B-9397-08002B2CF9AE}" pid="3" name="IWPOrganisationalUnit">
    <vt:lpwstr>2;#DfE|cc08a6d4-dfde-4d0f-bd85-069ebcef80d5</vt:lpwstr>
  </property>
  <property fmtid="{D5CDD505-2E9C-101B-9397-08002B2CF9AE}" pid="4" name="IWPSiteType">
    <vt:lpwstr/>
  </property>
  <property fmtid="{D5CDD505-2E9C-101B-9397-08002B2CF9AE}" pid="5" name="IWPRightsProtectiveMarking">
    <vt:lpwstr>1;#Official|0884c477-2e62-47ea-b19c-5af6e91124c5</vt:lpwstr>
  </property>
  <property fmtid="{D5CDD505-2E9C-101B-9397-08002B2CF9AE}" pid="6" name="IWPOwner">
    <vt:lpwstr>3;#DfE|a484111e-5b24-4ad9-9778-c536c8c88985</vt:lpwstr>
  </property>
  <property fmtid="{D5CDD505-2E9C-101B-9397-08002B2CF9AE}" pid="7" name="IWPFunction">
    <vt:lpwstr/>
  </property>
  <property fmtid="{D5CDD505-2E9C-101B-9397-08002B2CF9AE}" pid="8" name="IWPSubject">
    <vt:lpwstr/>
  </property>
  <property fmtid="{D5CDD505-2E9C-101B-9397-08002B2CF9AE}" pid="9" name="_dlc_DocIdItemGuid">
    <vt:lpwstr>91a2f798-f3f3-4ee8-9c95-aee620aafe1b</vt:lpwstr>
  </property>
</Properties>
</file>